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320" windowHeight="7995"/>
  </bookViews>
  <sheets>
    <sheet name="Fin_plan" sheetId="9" r:id="rId1"/>
  </sheets>
  <definedNames>
    <definedName name="_xlnm.Print_Area" localSheetId="0">Fin_plan!$A$1:$T$241</definedName>
    <definedName name="_xlnm.Print_Titles" localSheetId="0">Fin_plan!$8:$9</definedName>
  </definedNames>
  <calcPr calcId="124519"/>
</workbook>
</file>

<file path=xl/calcChain.xml><?xml version="1.0" encoding="utf-8"?>
<calcChain xmlns="http://schemas.openxmlformats.org/spreadsheetml/2006/main">
  <c r="P127" i="9"/>
  <c r="I230"/>
  <c r="L174"/>
  <c r="I129"/>
  <c r="F129"/>
  <c r="G129" s="1"/>
  <c r="H129" s="1"/>
  <c r="I116"/>
  <c r="I112"/>
  <c r="F112"/>
  <c r="G112" s="1"/>
  <c r="H112" s="1"/>
  <c r="I111"/>
  <c r="F111"/>
  <c r="G111" s="1"/>
  <c r="H111" s="1"/>
  <c r="I98"/>
  <c r="I97"/>
  <c r="F97"/>
  <c r="G97" s="1"/>
  <c r="H97" s="1"/>
  <c r="I37"/>
  <c r="F37"/>
  <c r="G37" s="1"/>
  <c r="H37" s="1"/>
  <c r="I14"/>
  <c r="F14"/>
  <c r="G14" s="1"/>
  <c r="H14" s="1"/>
  <c r="F12"/>
  <c r="G12" s="1"/>
  <c r="H12" s="1"/>
  <c r="Q141" l="1"/>
  <c r="Q127"/>
  <c r="T127" s="1"/>
  <c r="Q107"/>
  <c r="Q226"/>
  <c r="Q227"/>
  <c r="Q228"/>
  <c r="R13"/>
  <c r="S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7"/>
  <c r="Q98"/>
  <c r="Q99"/>
  <c r="Q100"/>
  <c r="Q101"/>
  <c r="Q102"/>
  <c r="Q103"/>
  <c r="Q104"/>
  <c r="Q105"/>
  <c r="Q106"/>
  <c r="Q108"/>
  <c r="Q109"/>
  <c r="Q111"/>
  <c r="Q112"/>
  <c r="Q113"/>
  <c r="Q114"/>
  <c r="Q116"/>
  <c r="Q117"/>
  <c r="Q118"/>
  <c r="Q119"/>
  <c r="Q120"/>
  <c r="Q121"/>
  <c r="Q122"/>
  <c r="Q123"/>
  <c r="Q124"/>
  <c r="Q125"/>
  <c r="Q126"/>
  <c r="Q129"/>
  <c r="Q130"/>
  <c r="Q131"/>
  <c r="Q132"/>
  <c r="Q133"/>
  <c r="Q134"/>
  <c r="Q135"/>
  <c r="Q136"/>
  <c r="Q137"/>
  <c r="Q138"/>
  <c r="Q139"/>
  <c r="Q140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3"/>
  <c r="Q194"/>
  <c r="Q195"/>
  <c r="Q196"/>
  <c r="Q197"/>
  <c r="Q198"/>
  <c r="Q201"/>
  <c r="Q202"/>
  <c r="Q203"/>
  <c r="Q204"/>
  <c r="Q205"/>
  <c r="Q206"/>
  <c r="Q207"/>
  <c r="Q208"/>
  <c r="Q209"/>
  <c r="Q210"/>
  <c r="Q211"/>
  <c r="Q213"/>
  <c r="Q214"/>
  <c r="Q215"/>
  <c r="Q216"/>
  <c r="Q217"/>
  <c r="Q219"/>
  <c r="Q220"/>
  <c r="Q221"/>
  <c r="Q223"/>
  <c r="Q224"/>
  <c r="Q225"/>
  <c r="Q230"/>
  <c r="Q229" s="1"/>
  <c r="Q232"/>
  <c r="Q233"/>
  <c r="Q235"/>
  <c r="Q234" s="1"/>
  <c r="Q236"/>
  <c r="R36"/>
  <c r="R96"/>
  <c r="R110"/>
  <c r="R115"/>
  <c r="R128"/>
  <c r="R166"/>
  <c r="R192"/>
  <c r="R199"/>
  <c r="R212"/>
  <c r="R218"/>
  <c r="R222"/>
  <c r="R229"/>
  <c r="R231"/>
  <c r="R234"/>
  <c r="D128"/>
  <c r="E128"/>
  <c r="I128"/>
  <c r="J128"/>
  <c r="K128"/>
  <c r="L128"/>
  <c r="M128"/>
  <c r="N128"/>
  <c r="O128"/>
  <c r="S128"/>
  <c r="C176"/>
  <c r="P176" s="1"/>
  <c r="D166"/>
  <c r="E166"/>
  <c r="F166"/>
  <c r="G166"/>
  <c r="H166"/>
  <c r="I166"/>
  <c r="J166"/>
  <c r="K166"/>
  <c r="L166"/>
  <c r="M166"/>
  <c r="N166"/>
  <c r="S166"/>
  <c r="Q96" l="1"/>
  <c r="Q128"/>
  <c r="Q218"/>
  <c r="Q199"/>
  <c r="Q192"/>
  <c r="Q231"/>
  <c r="Q212"/>
  <c r="Q36"/>
  <c r="Q166"/>
  <c r="Q115"/>
  <c r="Q110"/>
  <c r="Q222"/>
  <c r="T176"/>
  <c r="C224" l="1"/>
  <c r="C225"/>
  <c r="C226"/>
  <c r="C227"/>
  <c r="C228"/>
  <c r="C220"/>
  <c r="C221"/>
  <c r="C214"/>
  <c r="C215"/>
  <c r="C216"/>
  <c r="C217"/>
  <c r="C201"/>
  <c r="C202"/>
  <c r="C203"/>
  <c r="C204"/>
  <c r="C205"/>
  <c r="C206"/>
  <c r="C207"/>
  <c r="C208"/>
  <c r="C209"/>
  <c r="C210"/>
  <c r="C211"/>
  <c r="C194"/>
  <c r="C195"/>
  <c r="C196"/>
  <c r="C197"/>
  <c r="C198"/>
  <c r="C168"/>
  <c r="C169"/>
  <c r="C170"/>
  <c r="C171"/>
  <c r="C172"/>
  <c r="C173"/>
  <c r="C174"/>
  <c r="O174" s="1"/>
  <c r="O166" s="1"/>
  <c r="C175"/>
  <c r="C177"/>
  <c r="C178"/>
  <c r="C179"/>
  <c r="C180"/>
  <c r="C181"/>
  <c r="C182"/>
  <c r="C183"/>
  <c r="C184"/>
  <c r="C185"/>
  <c r="C186"/>
  <c r="C187"/>
  <c r="C188"/>
  <c r="C18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T148" s="1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17"/>
  <c r="C118"/>
  <c r="C119"/>
  <c r="C120"/>
  <c r="C121"/>
  <c r="C122"/>
  <c r="C123"/>
  <c r="C124"/>
  <c r="C125"/>
  <c r="C113"/>
  <c r="C114"/>
  <c r="C99"/>
  <c r="C100"/>
  <c r="C101"/>
  <c r="C102"/>
  <c r="C103"/>
  <c r="C104"/>
  <c r="C105"/>
  <c r="C106"/>
  <c r="C107"/>
  <c r="C108"/>
  <c r="C109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15"/>
  <c r="C16"/>
  <c r="C17"/>
  <c r="T17" s="1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11"/>
  <c r="O11" s="1"/>
  <c r="C111"/>
  <c r="C167"/>
  <c r="C193"/>
  <c r="C200"/>
  <c r="C213"/>
  <c r="C219"/>
  <c r="C223"/>
  <c r="C230"/>
  <c r="C229" s="1"/>
  <c r="C232"/>
  <c r="C233"/>
  <c r="C235"/>
  <c r="C234" s="1"/>
  <c r="D222"/>
  <c r="E222"/>
  <c r="F222"/>
  <c r="G222"/>
  <c r="H222"/>
  <c r="I222"/>
  <c r="J222"/>
  <c r="K222"/>
  <c r="L222"/>
  <c r="M222"/>
  <c r="N222"/>
  <c r="O222"/>
  <c r="S222"/>
  <c r="D218"/>
  <c r="E218"/>
  <c r="F218"/>
  <c r="G218"/>
  <c r="H218"/>
  <c r="I218"/>
  <c r="J218"/>
  <c r="K218"/>
  <c r="L218"/>
  <c r="M218"/>
  <c r="N218"/>
  <c r="O218"/>
  <c r="S218"/>
  <c r="D212"/>
  <c r="E212"/>
  <c r="F212"/>
  <c r="G212"/>
  <c r="H212"/>
  <c r="I212"/>
  <c r="J212"/>
  <c r="K212"/>
  <c r="L212"/>
  <c r="M212"/>
  <c r="N212"/>
  <c r="O212"/>
  <c r="S212"/>
  <c r="D199"/>
  <c r="E199"/>
  <c r="F199"/>
  <c r="G199"/>
  <c r="H199"/>
  <c r="I199"/>
  <c r="J199"/>
  <c r="K199"/>
  <c r="L199"/>
  <c r="M199"/>
  <c r="N199"/>
  <c r="O199"/>
  <c r="S199"/>
  <c r="D192"/>
  <c r="E192"/>
  <c r="F192"/>
  <c r="G192"/>
  <c r="H192"/>
  <c r="I192"/>
  <c r="J192"/>
  <c r="K192"/>
  <c r="L192"/>
  <c r="M192"/>
  <c r="N192"/>
  <c r="O192"/>
  <c r="S192"/>
  <c r="D115"/>
  <c r="I115"/>
  <c r="J115"/>
  <c r="K115"/>
  <c r="L115"/>
  <c r="M115"/>
  <c r="N115"/>
  <c r="O115"/>
  <c r="S115"/>
  <c r="D110"/>
  <c r="I110"/>
  <c r="J110"/>
  <c r="K110"/>
  <c r="L110"/>
  <c r="M110"/>
  <c r="N110"/>
  <c r="O110"/>
  <c r="S110"/>
  <c r="D96"/>
  <c r="I96"/>
  <c r="J96"/>
  <c r="K96"/>
  <c r="L96"/>
  <c r="M96"/>
  <c r="N96"/>
  <c r="S96"/>
  <c r="D36"/>
  <c r="I36"/>
  <c r="J36"/>
  <c r="K36"/>
  <c r="L36"/>
  <c r="M36"/>
  <c r="N36"/>
  <c r="O36"/>
  <c r="S36"/>
  <c r="D13"/>
  <c r="I13"/>
  <c r="J13"/>
  <c r="K13"/>
  <c r="L13"/>
  <c r="M13"/>
  <c r="N13"/>
  <c r="P226" l="1"/>
  <c r="T226"/>
  <c r="P228"/>
  <c r="T228"/>
  <c r="P107"/>
  <c r="T107"/>
  <c r="P141"/>
  <c r="T141"/>
  <c r="P227"/>
  <c r="T227"/>
  <c r="T16"/>
  <c r="C166"/>
  <c r="C218"/>
  <c r="C199"/>
  <c r="C231"/>
  <c r="C222"/>
  <c r="C212"/>
  <c r="C192"/>
  <c r="P148"/>
  <c r="D234" l="1"/>
  <c r="E234"/>
  <c r="F234"/>
  <c r="G234"/>
  <c r="H234"/>
  <c r="I234"/>
  <c r="J234"/>
  <c r="K234"/>
  <c r="L234"/>
  <c r="M234"/>
  <c r="N234"/>
  <c r="O234"/>
  <c r="S234"/>
  <c r="D231"/>
  <c r="E231"/>
  <c r="F231"/>
  <c r="G231"/>
  <c r="H231"/>
  <c r="I231"/>
  <c r="J231"/>
  <c r="K231"/>
  <c r="L231"/>
  <c r="M231"/>
  <c r="N231"/>
  <c r="O231"/>
  <c r="S231"/>
  <c r="D229"/>
  <c r="E229"/>
  <c r="F229"/>
  <c r="G229"/>
  <c r="H229"/>
  <c r="I229"/>
  <c r="J229"/>
  <c r="K229"/>
  <c r="L229"/>
  <c r="M229"/>
  <c r="N229"/>
  <c r="O229"/>
  <c r="S229"/>
  <c r="J10"/>
  <c r="K10"/>
  <c r="L10"/>
  <c r="M10"/>
  <c r="N10"/>
  <c r="O10"/>
  <c r="R10"/>
  <c r="R237" s="1"/>
  <c r="S10"/>
  <c r="K237" l="1"/>
  <c r="N237"/>
  <c r="J237"/>
  <c r="S237"/>
  <c r="M237"/>
  <c r="L237"/>
  <c r="P126"/>
  <c r="P190"/>
  <c r="P191"/>
  <c r="Q13" l="1"/>
  <c r="P119"/>
  <c r="T119" l="1"/>
  <c r="P142" l="1"/>
  <c r="T168"/>
  <c r="P143"/>
  <c r="Q11"/>
  <c r="T190"/>
  <c r="T236"/>
  <c r="P133"/>
  <c r="T169" l="1"/>
  <c r="P169"/>
  <c r="T172"/>
  <c r="P172"/>
  <c r="T142"/>
  <c r="T143"/>
  <c r="T133"/>
  <c r="P19"/>
  <c r="P203"/>
  <c r="T20" l="1"/>
  <c r="P20"/>
  <c r="T19"/>
  <c r="T203"/>
  <c r="P195"/>
  <c r="P196"/>
  <c r="P146"/>
  <c r="P145"/>
  <c r="P21"/>
  <c r="T21" l="1"/>
  <c r="T145"/>
  <c r="T196"/>
  <c r="T195"/>
  <c r="T146"/>
  <c r="P147"/>
  <c r="P170"/>
  <c r="D12"/>
  <c r="I12" s="1"/>
  <c r="I10" l="1"/>
  <c r="I237" s="1"/>
  <c r="Q12"/>
  <c r="Q10" s="1"/>
  <c r="Q237" s="1"/>
  <c r="E10"/>
  <c r="D10"/>
  <c r="D237" s="1"/>
  <c r="T147"/>
  <c r="T170"/>
  <c r="P179"/>
  <c r="P18"/>
  <c r="P24"/>
  <c r="F10" l="1"/>
  <c r="T25"/>
  <c r="P25"/>
  <c r="T179"/>
  <c r="T24"/>
  <c r="T18"/>
  <c r="P208"/>
  <c r="P171"/>
  <c r="T171" l="1"/>
  <c r="T208"/>
  <c r="P221"/>
  <c r="G10" l="1"/>
  <c r="H10"/>
  <c r="T173"/>
  <c r="P173"/>
  <c r="T221"/>
  <c r="P134"/>
  <c r="P93"/>
  <c r="P60"/>
  <c r="C12" l="1"/>
  <c r="P12" s="1"/>
  <c r="T93"/>
  <c r="T134"/>
  <c r="T60"/>
  <c r="P137"/>
  <c r="P177"/>
  <c r="P136"/>
  <c r="T12" l="1"/>
  <c r="P175"/>
  <c r="P135"/>
  <c r="T135"/>
  <c r="T177"/>
  <c r="T137"/>
  <c r="T136"/>
  <c r="T175"/>
  <c r="P104"/>
  <c r="T105" l="1"/>
  <c r="P105"/>
  <c r="T104"/>
  <c r="E96" l="1"/>
  <c r="E13"/>
  <c r="F98"/>
  <c r="G98" s="1"/>
  <c r="H98" s="1"/>
  <c r="E110"/>
  <c r="E115"/>
  <c r="E36"/>
  <c r="T174"/>
  <c r="F115"/>
  <c r="F36"/>
  <c r="F110"/>
  <c r="F13"/>
  <c r="F128"/>
  <c r="F96" l="1"/>
  <c r="F237" s="1"/>
  <c r="E237"/>
  <c r="C98"/>
  <c r="P138"/>
  <c r="T138"/>
  <c r="G115"/>
  <c r="G96"/>
  <c r="G36"/>
  <c r="G110"/>
  <c r="G128"/>
  <c r="G13" l="1"/>
  <c r="G237" s="1"/>
  <c r="H96"/>
  <c r="H115"/>
  <c r="H110"/>
  <c r="H13"/>
  <c r="H128"/>
  <c r="P214"/>
  <c r="C14" l="1"/>
  <c r="C13" s="1"/>
  <c r="C112"/>
  <c r="C110" s="1"/>
  <c r="C97"/>
  <c r="C96" s="1"/>
  <c r="H36"/>
  <c r="H237" s="1"/>
  <c r="C37"/>
  <c r="C36" s="1"/>
  <c r="C129"/>
  <c r="C128" s="1"/>
  <c r="C116"/>
  <c r="C115" s="1"/>
  <c r="T214"/>
  <c r="P15"/>
  <c r="P30"/>
  <c r="P32"/>
  <c r="P33"/>
  <c r="P34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4"/>
  <c r="P95"/>
  <c r="P99"/>
  <c r="P100"/>
  <c r="P101"/>
  <c r="P102"/>
  <c r="P108"/>
  <c r="P111"/>
  <c r="P113"/>
  <c r="P114"/>
  <c r="P117"/>
  <c r="P118"/>
  <c r="P120"/>
  <c r="P121"/>
  <c r="P122"/>
  <c r="P123"/>
  <c r="P124"/>
  <c r="P125"/>
  <c r="P129"/>
  <c r="P130"/>
  <c r="P131"/>
  <c r="P132"/>
  <c r="P139"/>
  <c r="P144"/>
  <c r="P149"/>
  <c r="P150"/>
  <c r="P151"/>
  <c r="P152"/>
  <c r="P153"/>
  <c r="P154"/>
  <c r="P155"/>
  <c r="P156"/>
  <c r="P157"/>
  <c r="P158"/>
  <c r="P159"/>
  <c r="P160"/>
  <c r="P161"/>
  <c r="P162"/>
  <c r="P164"/>
  <c r="P165"/>
  <c r="P167"/>
  <c r="P178"/>
  <c r="P181"/>
  <c r="P182"/>
  <c r="P183"/>
  <c r="P184"/>
  <c r="P185"/>
  <c r="P186"/>
  <c r="P187"/>
  <c r="P188"/>
  <c r="P189"/>
  <c r="P194"/>
  <c r="P197"/>
  <c r="P202"/>
  <c r="P204"/>
  <c r="P205"/>
  <c r="P206"/>
  <c r="P207"/>
  <c r="P209"/>
  <c r="P210"/>
  <c r="P211"/>
  <c r="P213"/>
  <c r="P215"/>
  <c r="P216"/>
  <c r="P217"/>
  <c r="P219"/>
  <c r="P218" s="1"/>
  <c r="T220"/>
  <c r="P230"/>
  <c r="P229" s="1"/>
  <c r="P232"/>
  <c r="P233"/>
  <c r="P11"/>
  <c r="P10" s="1"/>
  <c r="P116" l="1"/>
  <c r="P37"/>
  <c r="P36" s="1"/>
  <c r="P97"/>
  <c r="P212"/>
  <c r="P115"/>
  <c r="P103"/>
  <c r="P163"/>
  <c r="P201"/>
  <c r="P199" s="1"/>
  <c r="P223"/>
  <c r="P231"/>
  <c r="T31"/>
  <c r="P31"/>
  <c r="O98"/>
  <c r="O96" s="1"/>
  <c r="T35"/>
  <c r="P35"/>
  <c r="T235"/>
  <c r="T234" s="1"/>
  <c r="P235"/>
  <c r="P234" s="1"/>
  <c r="T225"/>
  <c r="P225"/>
  <c r="T112"/>
  <c r="P112"/>
  <c r="P110" s="1"/>
  <c r="T29"/>
  <c r="P29"/>
  <c r="T198"/>
  <c r="P198"/>
  <c r="T224"/>
  <c r="P224"/>
  <c r="P193"/>
  <c r="P180"/>
  <c r="P166" s="1"/>
  <c r="P140"/>
  <c r="T109"/>
  <c r="P109"/>
  <c r="T106"/>
  <c r="P106"/>
  <c r="T27"/>
  <c r="P27"/>
  <c r="T26"/>
  <c r="P26"/>
  <c r="T28"/>
  <c r="P28"/>
  <c r="P17"/>
  <c r="T23"/>
  <c r="P23"/>
  <c r="T22"/>
  <c r="P22"/>
  <c r="T223"/>
  <c r="T37"/>
  <c r="T111"/>
  <c r="T116"/>
  <c r="T97"/>
  <c r="T219"/>
  <c r="T218" s="1"/>
  <c r="T207"/>
  <c r="T188"/>
  <c r="T156"/>
  <c r="T140"/>
  <c r="T130"/>
  <c r="T120"/>
  <c r="T103"/>
  <c r="T90"/>
  <c r="T82"/>
  <c r="T70"/>
  <c r="T58"/>
  <c r="T54"/>
  <c r="T46"/>
  <c r="T33"/>
  <c r="T14"/>
  <c r="T233"/>
  <c r="T217"/>
  <c r="T211"/>
  <c r="T206"/>
  <c r="T201"/>
  <c r="T193"/>
  <c r="T187"/>
  <c r="T181"/>
  <c r="T167"/>
  <c r="T159"/>
  <c r="T155"/>
  <c r="T152"/>
  <c r="T149"/>
  <c r="T139"/>
  <c r="T129"/>
  <c r="T123"/>
  <c r="T114"/>
  <c r="T102"/>
  <c r="T99"/>
  <c r="T94"/>
  <c r="T89"/>
  <c r="T85"/>
  <c r="T81"/>
  <c r="T77"/>
  <c r="T73"/>
  <c r="T69"/>
  <c r="T65"/>
  <c r="T62"/>
  <c r="T57"/>
  <c r="T53"/>
  <c r="T49"/>
  <c r="T45"/>
  <c r="T41"/>
  <c r="T32"/>
  <c r="T202"/>
  <c r="T182"/>
  <c r="T153"/>
  <c r="T95"/>
  <c r="T78"/>
  <c r="T66"/>
  <c r="T42"/>
  <c r="T184"/>
  <c r="T165"/>
  <c r="T144"/>
  <c r="T132"/>
  <c r="T126"/>
  <c r="T122"/>
  <c r="T118"/>
  <c r="T113"/>
  <c r="T108"/>
  <c r="T98"/>
  <c r="T92"/>
  <c r="T88"/>
  <c r="T84"/>
  <c r="T80"/>
  <c r="T76"/>
  <c r="T72"/>
  <c r="T68"/>
  <c r="T61"/>
  <c r="T56"/>
  <c r="T52"/>
  <c r="T48"/>
  <c r="T44"/>
  <c r="T40"/>
  <c r="T213"/>
  <c r="T194"/>
  <c r="T185"/>
  <c r="T163"/>
  <c r="T160"/>
  <c r="T150"/>
  <c r="T124"/>
  <c r="T100"/>
  <c r="T86"/>
  <c r="T74"/>
  <c r="T63"/>
  <c r="T50"/>
  <c r="T38"/>
  <c r="T232"/>
  <c r="T216"/>
  <c r="T210"/>
  <c r="T205"/>
  <c r="T191"/>
  <c r="T180"/>
  <c r="T162"/>
  <c r="T158"/>
  <c r="T11"/>
  <c r="T10" s="1"/>
  <c r="T230"/>
  <c r="T229" s="1"/>
  <c r="T215"/>
  <c r="T209"/>
  <c r="T204"/>
  <c r="T197"/>
  <c r="T189"/>
  <c r="T186"/>
  <c r="T183"/>
  <c r="T178"/>
  <c r="T164"/>
  <c r="T161"/>
  <c r="T157"/>
  <c r="T154"/>
  <c r="T151"/>
  <c r="T131"/>
  <c r="T125"/>
  <c r="T121"/>
  <c r="T117"/>
  <c r="T101"/>
  <c r="T91"/>
  <c r="T87"/>
  <c r="T83"/>
  <c r="T79"/>
  <c r="T75"/>
  <c r="T71"/>
  <c r="T67"/>
  <c r="T64"/>
  <c r="T59"/>
  <c r="T55"/>
  <c r="T51"/>
  <c r="T47"/>
  <c r="T43"/>
  <c r="T39"/>
  <c r="T34"/>
  <c r="T30"/>
  <c r="T15"/>
  <c r="C10"/>
  <c r="C237" s="1"/>
  <c r="P192" l="1"/>
  <c r="P128"/>
  <c r="T13"/>
  <c r="T128"/>
  <c r="T166"/>
  <c r="P13"/>
  <c r="T199"/>
  <c r="T110"/>
  <c r="P222"/>
  <c r="T36"/>
  <c r="T96"/>
  <c r="T222"/>
  <c r="T212"/>
  <c r="T192"/>
  <c r="T115"/>
  <c r="P98"/>
  <c r="P96" s="1"/>
  <c r="T231"/>
  <c r="O14"/>
  <c r="O13" l="1"/>
  <c r="O237" s="1"/>
  <c r="P237"/>
  <c r="T237"/>
</calcChain>
</file>

<file path=xl/sharedStrings.xml><?xml version="1.0" encoding="utf-8"?>
<sst xmlns="http://schemas.openxmlformats.org/spreadsheetml/2006/main" count="275" uniqueCount="275">
  <si>
    <t>Պարտադիր խնդիր</t>
  </si>
  <si>
    <t>Համայնքի սեփական եկամուտներ</t>
  </si>
  <si>
    <t>Ներքին պաշտոնական դրամաշնորհներ</t>
  </si>
  <si>
    <t>Արտաքին պաշտոնական դրամաշնորհներ</t>
  </si>
  <si>
    <t>Այլ աղբյուրներ</t>
  </si>
  <si>
    <t>Ֆինանսավորման աղբյուրներ</t>
  </si>
  <si>
    <t>Ընթացիկ ծախսեր</t>
  </si>
  <si>
    <t>Կապիտալ ծախսեր</t>
  </si>
  <si>
    <t>Ծախսերի դասեր</t>
  </si>
  <si>
    <t>Ֆինանսավորումն առկա է</t>
  </si>
  <si>
    <t>Ֆինանսավորման շուրջ ընթանում են բանակցություններ</t>
  </si>
  <si>
    <t>Ներկայացվել է ֆինանսավորման հայտ</t>
  </si>
  <si>
    <t>Ֆինանսավորման հարցը լուծված չէ</t>
  </si>
  <si>
    <t>Ֆինանսավորման կարգավիճակ</t>
  </si>
  <si>
    <t>Պետություն-համայնք-մասնավոր հատված համագործակցու-թյուն</t>
  </si>
  <si>
    <t>Նոր գերեզմանատեղի կառուցում</t>
  </si>
  <si>
    <t>Բարեգործություն  /նվիրատվություն</t>
  </si>
  <si>
    <t>Կապան համայնք</t>
  </si>
  <si>
    <t>Հ/Հ</t>
  </si>
  <si>
    <t>I</t>
  </si>
  <si>
    <t>Գործարար միջավայրի բարելավում և ձեռնարկատիրության խթանում</t>
  </si>
  <si>
    <t xml:space="preserve"> Համայնքի գույքի և դրամական միջոցների կառավարում</t>
  </si>
  <si>
    <t>II</t>
  </si>
  <si>
    <t xml:space="preserve"> Նախադպրոցական և արտադպրոցական դաստիարակություն</t>
  </si>
  <si>
    <t>III</t>
  </si>
  <si>
    <t>IV</t>
  </si>
  <si>
    <t>V</t>
  </si>
  <si>
    <t xml:space="preserve"> Համայնքի բնակչության սոցիալական պաշտպանություն</t>
  </si>
  <si>
    <t>VI</t>
  </si>
  <si>
    <t>VII</t>
  </si>
  <si>
    <t>Համայնքում բնակարանային շինարարության խթանումը</t>
  </si>
  <si>
    <t xml:space="preserve"> Համայնքի բնակավայրերի կառուցապատումը, բարեկարգումը և կանաչապատումը, համայնքի աղբահանությունը և սանիտարական մաքրումը, կոմունալ տնտեսության աշխատանքների ապահովումը, համայնքային գերեզմանատների պահպանումը և գործունեության ապահովումը</t>
  </si>
  <si>
    <t>VIII</t>
  </si>
  <si>
    <t>IX</t>
  </si>
  <si>
    <t xml:space="preserve"> Համայնքի հասարակական տրանսպորտի աշխատանքի կազմակերպում, համայնքային ճանապարհային ենթակառուցվածքների պահպանություն և շահագործում</t>
  </si>
  <si>
    <t>X</t>
  </si>
  <si>
    <t xml:space="preserve"> Աջակցություն պետական պաշտպանության իրականացմանը</t>
  </si>
  <si>
    <t xml:space="preserve"> Աղետների ռիսկերի նվազեցման և արտակարգ իրավիճակներում բնակչության պաշտպանության ու քաղաքացիական պաշտպանության միջոցառումների իրականացում</t>
  </si>
  <si>
    <t>XI</t>
  </si>
  <si>
    <t xml:space="preserve"> Գյուղական բնակավայր ընդգրկող  համայնքներում գյուղատնտեսության զարգացման խթանումը</t>
  </si>
  <si>
    <t>XII</t>
  </si>
  <si>
    <t>XIII</t>
  </si>
  <si>
    <t>Համայնքում շրջակա միջավայրի պահպանություն</t>
  </si>
  <si>
    <t>XIV</t>
  </si>
  <si>
    <t xml:space="preserve"> Զբոսաշրջային հեռանկարներ ունեցող համայնքներում՝ զբոսաշրջության զարգացման խթանում</t>
  </si>
  <si>
    <t xml:space="preserve"> Համայնքի երիտասարդության խնդիրների լուծմանն ուղղված ծրագրերի և միջոցառումների կազմակերպում</t>
  </si>
  <si>
    <t>XVI</t>
  </si>
  <si>
    <t>Համայնքում ծնելիության և բազմազավակության խթանում</t>
  </si>
  <si>
    <t>XVII</t>
  </si>
  <si>
    <t>Համայնքում բնակչության առողջության պահպանման և բարելավման ծրագրերի իրականացում, արդյունավետ և մատչելի բժշկական սպասարկման պայմանների ստեղծում</t>
  </si>
  <si>
    <t xml:space="preserve"> Համայնքային հասարակական կյանքին հաշմանդամների մասնակցության խթանում</t>
  </si>
  <si>
    <t>XVIII</t>
  </si>
  <si>
    <t>XIX</t>
  </si>
  <si>
    <t xml:space="preserve"> Բարեգործության խթանում</t>
  </si>
  <si>
    <t xml:space="preserve"> Ակտիվ մշակութային և մարզական կյանքի կազմակերպումը՝ երիտասարդության ներգրավմամբ</t>
  </si>
  <si>
    <t>Ընդհանուրը</t>
  </si>
  <si>
    <t>ՀԶԾ ՖԻՆԱՆՍԱՎՈՐՄԱՆ ԱՄՓՈՓԱԹԵՐԹ</t>
  </si>
  <si>
    <t>Բապահպանական ծրագիր՝ Ա. Մանուկյան փողոցի մի հատվածի վերանորգում, հին ծառերի փոխարինում նորերով, ծառերի տնկում և այլն</t>
  </si>
  <si>
    <t>Սոցիալական օգնություն բազմազավակ ընտանիքներին</t>
  </si>
  <si>
    <t>Համայնքն ունի քաղպաշտպանության, զորահավաքային, խաղաղից պատերազմական ժամանակաշրջանի փոխադրման և տարահանման պլաններ</t>
  </si>
  <si>
    <t>Համայնքի աշխատակազմի պահպանություն և  ընդհանուր  բնույթի ծառայություններ</t>
  </si>
  <si>
    <t>Նախադպրոցական և արտադպրոցական հիմնարկների պահպանություն</t>
  </si>
  <si>
    <t>Մարզական միջոցառումների կազմակերպում</t>
  </si>
  <si>
    <t>Իրականացման տարեթիվը</t>
  </si>
  <si>
    <t>Կապանի համայնքապետարանի ենթակայությամբ գործող նախադպրոցական և արտադպրոցական ուսումնական հաստատությունների բուժկետերի վերանորոգում, գույքի, բուժսարքավորումների և դեղորայքի ձեռքբերում</t>
  </si>
  <si>
    <t>XV</t>
  </si>
  <si>
    <t>Բնապահպանական մարտահրավերների վերածումը հնարավորությունների. պլաստիկ աղբից շինանյութերի ներմուծում</t>
  </si>
  <si>
    <t>Երիտասարդական փառատոնի կազմակերպում</t>
  </si>
  <si>
    <t xml:space="preserve">Կանգառների վերանորոգում, նոր կանգառների տեղադրում    </t>
  </si>
  <si>
    <t>(2019-2023թթ.)</t>
  </si>
  <si>
    <t>Կապանի քաղաքացիական կացության ակտերի գրանցման գործակալության շենքի հիմնանորոգում</t>
  </si>
  <si>
    <t>Չափնի բնակավայրում հանդիսությունների սրահի նորոգում</t>
  </si>
  <si>
    <t>Ներքին Խոտանան բնակավայրի ակումբի կոսմետիկ նորոգում</t>
  </si>
  <si>
    <t>Վարդավանք բնակավայրի ակումբի նորոգում</t>
  </si>
  <si>
    <t>Սևաքար բնակավայրի հանդիսությունների սրահի ծածկի և տանիքի նորոգում</t>
  </si>
  <si>
    <t>«Կապանի թիվ 2 ՆՈՒՀ» ՀՈԱԿ-ի դռների， պատուհանների փոխարինում</t>
  </si>
  <si>
    <t>«Կապանի թիվ 2 ՆՈՒՀ» ՀՈԱԿ-ի բակի ասֆալտապատում և խաղասարքերի տեղադրում</t>
  </si>
  <si>
    <t>«Կապանի թիվ 4 ՆՈՒՀ» ՀՈԱԿ-ի սաների համար սպիտակեղենի ձեռքբերում</t>
  </si>
  <si>
    <t>«Կապանի թիվ 5 ՆՈՒՀ» ՀՈԱԿ-ի ավագ և միջին խմբերի ննջասենյակի նորոգում</t>
  </si>
  <si>
    <t>«Կապանի թիվ 6 ՆՈՒՀ» ՀՈԱԿ-ի մարմնամարզական դահլիճի նորոգում</t>
  </si>
  <si>
    <t>«Կապանի թիվ 6 ՆՈՒՀ» ՀՈԱԿ-ի երեք խմբասենյակների պատուհանների փոխարինում</t>
  </si>
  <si>
    <t>«Կապանի թիվ 6 ՆՈՒՀ» ՀՈԱԿ-ի մեկ խմբասենյակի հիմնանորոգում</t>
  </si>
  <si>
    <t>«Կապանի թիվ 6 ՆՈՒՀ» ՀՈԱԿ-ի միջանցքի նորոգում</t>
  </si>
  <si>
    <t>«Կապանի թիվ 6 ՆՈՒՀ» ՀՈԱԿ-ի բակի հիմնանորոգում， վերազինում</t>
  </si>
  <si>
    <t>«Կապանի թիվ 6 ՆՈՒՀ» ՀՈԱԿ-ի համար կոշտ և փափուկ գույքի ձեռքբերում</t>
  </si>
  <si>
    <t>«Կապանի թիվ 10 ՆՈՒՀ» ՀՈԱԿ-ի ջեռուցման խնդրի լուծում</t>
  </si>
  <si>
    <t>«Կապանի թիվ 10 ՆՈՒՀ» ՀՈԱԿ-ի խաղահրապարակի թարմացում</t>
  </si>
  <si>
    <t>«Կապանի թիվ 11 ՆՈՒՀ» ՀՈԱԿ-ի շենքի գազաֆիկացում և ջեռուցում</t>
  </si>
  <si>
    <t>«Կապանի թիվ 12 ՆՈՒՀ» ՀՈԱԿ-ի խոհանոցի նորոգում</t>
  </si>
  <si>
    <t>«Թիվ 13 ՆՈՒՀ» ՀՈԱԿ-ի տանիքի նորոգում</t>
  </si>
  <si>
    <t>«Թիվ 13 ՆՈՒՀ» ՀՈԱԿ-ի դահլիճի մանրահատակի նորոգում</t>
  </si>
  <si>
    <t>«Թիվ 13 ՆՈՒՀ» ՀՈԱԿ-ի 3 խմբասենյակների նախասրահների բետոնե հատակի փոխարինում մանրահատակով</t>
  </si>
  <si>
    <t>«Դավիթ Բեկի մանկապարտեզ» ՀՈԱԿ-ի հիմնանորոգում</t>
  </si>
  <si>
    <t>«Արծվանիկի մանկապարտեզ» ՀՈԱԿ-ի բակի նորոգում</t>
  </si>
  <si>
    <t>«Սյունիքի մանկապարտեզ» ՀՈԱԿ-ի հիմնանորոգում</t>
  </si>
  <si>
    <t>«Կապան քաղաքի մարմնամարզության մանկապատանեկան մարզադպրոց» ՀՈԱԿ-ի տանիքի նորոգում</t>
  </si>
  <si>
    <t>«Կապան քաղաքի մարմնամարզության մանկապատանեկան մարզադպրոց» ՀՈԱԿ-ի ջեռուցման համակարգի տեղադրում</t>
  </si>
  <si>
    <t>«Կապան քաղաքի մարմնամարզության մանկապատանեկան մարզադպրոց» ՀՈԱԿ-ի համար մարզական գույքի և կահույքի ձեռքբերում</t>
  </si>
  <si>
    <t>«Կապանի մանկապատանեկան ստեղծագործության կենտրոն» ՀՈԱԿ-ի լոկալ եղանակով ջեռուցման ապահովում /գազով/</t>
  </si>
  <si>
    <t>«Կապանի մանկապատանեկան ստեղծագործության կենտրոն» ՀՈԱԿ-ի պարախմբասենյակի հայելապատում</t>
  </si>
  <si>
    <t>«Կապանի մանկապատանեկան ստեղծագործության կենտրոն» ՀՈԱԿ-ի համար գույքի ձեռքբերում</t>
  </si>
  <si>
    <t>«Կապանի թիվ 2 երաժշտական դպրոց» ՀՈԱԿ-ի և «Կապանի մանկական գեղարվեստի դպրոց» ՀՈԱԿ-ի շենքի հիմնանորոգում և գույքով ապահովում</t>
  </si>
  <si>
    <t>«Կապանի թիվ 3 երաժշտական դպրոց» ՀՈԱԿ-ի գազաֆիկացում</t>
  </si>
  <si>
    <t>«Կապանի թիվ 3 երաժշտական դպրոց» ՀՈԱԿ-ի դասասենյակների դռների և տանիքի մասնակի նորոգում</t>
  </si>
  <si>
    <t xml:space="preserve">«Կապանի մշակույթի կենտրոն» ՀՈԱԿ-ի շենքի վերակառուցում և արդիականացում </t>
  </si>
  <si>
    <t>«Կապանի մշակույթի կենտրոն» ՀՈԱԿ-ի մեծ դահլիճի վարագույրի և հետին ֆոնի թարմացում</t>
  </si>
  <si>
    <t>Մշակութային միջոցառումներ</t>
  </si>
  <si>
    <t>Սյունիք բնակավայրի խաղահրապարակի և ֆուտբոլի դաշտի նորոգում</t>
  </si>
  <si>
    <t>Վարդավանք բնակավայրում նախակրթարանի հիմնում</t>
  </si>
  <si>
    <t xml:space="preserve">Աճանան բնակավայրի գյուղամիջյան ճանապարհների նորոգում </t>
  </si>
  <si>
    <t>Գեղանուշ բնակավայրի դաշտամիջյան ճանապարհների նորոգում</t>
  </si>
  <si>
    <t>Վերին Խոտանան բնակավայրի դաշտամիջյան և խոտհարքներ տանող ճանապարհների նորոգում</t>
  </si>
  <si>
    <t>Շրվենանց բնակավայրում մարզահրապարակի բարեկարգում և մարզական գույքի ձեռքբերում</t>
  </si>
  <si>
    <t>Կաղնուտ բնակավայրի ճանապարհի նորոգում</t>
  </si>
  <si>
    <t>Դավիթ Բեկ բնակավայրի դաշտամիջյան և գյուղամիջյան ճանապարհների բարեկարգում</t>
  </si>
  <si>
    <t>Սևաքար բնակավայրի ներհամայնքային և դաշտամիջյան ճանապարհների բարեկարգում</t>
  </si>
  <si>
    <t>Ճակատեն բնակավայրի գերեզմանատան ճանապարհի նորոգում</t>
  </si>
  <si>
    <t>Ներքին Հանդ բնակավայրում խմելու ջրի ներքին ցանցի նորոգում</t>
  </si>
  <si>
    <t>Անտառաշատ բնակավայրի ջրի խողովակների նորոգում</t>
  </si>
  <si>
    <t>Վերին Խոտանան բնակավայրում խմելու ջրագծի նորոգում /ներքին ցանցի նորոգում， նոր ջրաղբյուրի միացում/</t>
  </si>
  <si>
    <t>Գեղանուշ բնակավայրի ջրատարերի ակունքների նորոգում</t>
  </si>
  <si>
    <t xml:space="preserve">Արծվանիկ բնակավայրում հորատման միջոցով խմելու ջրի ձեռքբերում </t>
  </si>
  <si>
    <t>Չափնի բնակավայրի եկեղեցու նորոգում</t>
  </si>
  <si>
    <t>Տանձավեր բնակավայրի եկեղեցու տանիքի նորոգում</t>
  </si>
  <si>
    <t>Ձորաստան բնակավայրի կենտրոնական մասի բարեկարգում</t>
  </si>
  <si>
    <t>«Կապանի թիվ 1 ՆՈՒՀ» ՀՈԱԿ-ի կրտսեր 1-ին խմբասենյակի և հաստատության դահլիճի նորոգում</t>
  </si>
  <si>
    <t>Թունելից մինչև Բաղաբերդ թաղամասի վերջնամասի բարեկարգում /մայթերի， եզրաքարերի բարեկարգում/</t>
  </si>
  <si>
    <t>Խաղահրապարակների ստեղծում̀ հանգստի， ժամանցի պայմանների նորագույն լուծումներով</t>
  </si>
  <si>
    <t>Քաղաքի թաղամասերում և գյուղական բնակավայրերում հանգստի գոտիների կառուցում</t>
  </si>
  <si>
    <t>Առաջաձոր գյուղի սկզբնամասում կանգառի կառուցում</t>
  </si>
  <si>
    <t>Գեղանուշ բնակավայրում փողոցային լուսավորության ապահովում /ՊՏԱԾ/</t>
  </si>
  <si>
    <t>Երթևեկելի հատվածներին կից մանկական խաղահրապարակների ցանկապատում̀ անվտանգության ապահովման նկատառումներով</t>
  </si>
  <si>
    <t>Աճանան բնակավայրում ջերմոցային տնտեսության հիմնում</t>
  </si>
  <si>
    <t>Սևաքար բնակավայրի համար կոմբայնի ձեռքբերում</t>
  </si>
  <si>
    <t>Սևաքար բնակավայրի ոռոգման ջրի ցանցի նորոգում</t>
  </si>
  <si>
    <t>Առաջաձոր բնակավայրի ոռոգման ջրագծի նորոգում և ներքին ցանցի կառուցում</t>
  </si>
  <si>
    <t>Սյունիք բնակավայրի ոռոգման ջրի մոտ 9 կմ հատվածի նորոգում /Աճանան գետից մինչև Սյունիք/</t>
  </si>
  <si>
    <t>Սյունիք բնակավայրի̀ միջհամայնքային ոռոգման ջրի̀ Դիցմայրի， Սզնակ， Սյունիք բնակավայրերի ցանցի նորոգում</t>
  </si>
  <si>
    <t>Աճանան բնակավայրի ոռոգման ջրագծի կառուցում</t>
  </si>
  <si>
    <t>Վանեք բնակավայրում դաշտերի մաքրում̀ հետագա մշակման նպատակով</t>
  </si>
  <si>
    <t>Տավրուս բնակավայրի արոտավայրերում անասունների համար ջրի խմոցների տեղադրում</t>
  </si>
  <si>
    <t>Համայնքի տարածքի կանաչապատում， ծաղկազարդում， գյուղական բնակավայրերում տնկարանների հիմնում</t>
  </si>
  <si>
    <t>Պատմամշակութային հուշարձանների և կոթողների， քանդակների պատշաճ պահպանություն և գեղարվեստական լուսավորում</t>
  </si>
  <si>
    <t>«ԵՄ-ն զբոսաշրջության զարացման համար．Արկածային տուրիզմի զարգացում պատմական Սյունիքում» ծրագրի հետ համագործակցում， համաֆինանսավորում</t>
  </si>
  <si>
    <t>Կապանի Վազգեն Սարգսյանի անվան զբոսայգու բարեկարգում， կարուսելների փոխարինում， լողավազանի տարածքի բարեկարգում</t>
  </si>
  <si>
    <t>Արծվանիկ բնակավայրի բուժկետի նորոգում</t>
  </si>
  <si>
    <t>«Կապանի թիվ 1 հիմնական դպրոց» ՊՈԱԿ-ի «Դ» մասնաշենքի վերակառուցում ՆՈՒՀ կազմակերպելու համար</t>
  </si>
  <si>
    <t>Շիկահող բնակավայրի ակումբի շենքի տանիքի նորոգում</t>
  </si>
  <si>
    <t>Շիկահող բնակավայրում խմելու ջրագծի օրվա կարգավորիչ ջրամբարի նորոգում</t>
  </si>
  <si>
    <t>Ողջի գետի հենապատի և ճաղավանդակների նորոգում</t>
  </si>
  <si>
    <t>Վաչագան գետի հենապատի և ճաղավանդակների նորոգում</t>
  </si>
  <si>
    <t>Ընդհանուր  արժեքը  ՀՀ դրամ /2019-2023թթ/</t>
  </si>
  <si>
    <t>Կապան համայնքի մանկապարտեզների հարակից տարածքների հողերում ՀԱՀ-ի կողմից կատարված դիտարկումների արդյունքում արձանագրված հողերի աղտոտվածության նվազեցմանն ուղղված միջոցառումներ</t>
  </si>
  <si>
    <t>Կապան քաղաքով հոսող Ողջի և Վաչագան գետերի հուների մաքրում， սանիտարական պատշաճ վիճակի ապահովում</t>
  </si>
  <si>
    <t>Ձորաստան բնակավայրում ջրագծի նորոգում</t>
  </si>
  <si>
    <t>Կապան քաղաքի կամուրջների նորոգում</t>
  </si>
  <si>
    <t>Կապան քաղաքի փողոցային լուսավորության ապահովում</t>
  </si>
  <si>
    <t>Ջրընդունիչ հորերի ու սելավատարների կառուցում， նորոգում</t>
  </si>
  <si>
    <t>«Կապանի թիվ 1 ՆՈՒՀ» ՀՈԱԿ-ի բազմաֆունկցիոնալ սարքի և  էլեկտրական սալօջախի ձեռքբերում</t>
  </si>
  <si>
    <t>Շրվենանց բնակավայրի դաշտամիջյան ճանապարհների բարեկարգում</t>
  </si>
  <si>
    <t>Դավիթ Բեկ բնակավայրի խմելու ջրի մատակարարման համակարգի նորոգում</t>
  </si>
  <si>
    <t>Օխտար բնակավայրի ճանապարհի խճապատում</t>
  </si>
  <si>
    <t>Կապան քաղաքի փողոցային լուսավորության լուսատուների փոխարինում LED լամպերով</t>
  </si>
  <si>
    <t>Պողոս Տեր Դավթյանի արձանի կառուցում և տեղադրում</t>
  </si>
  <si>
    <t xml:space="preserve">«Կապանի թիվ 10 ՆՈՒՀ» ՀՈԱԿ-ի համար գույքի ձեռքբերում </t>
  </si>
  <si>
    <t>«Կապանի թիվ 11 ՆՈՒՀ» ՀՈԱԿ-ի գույքի ձեռքբերում</t>
  </si>
  <si>
    <t>«Կապանի թիվ 9 ՆՈՒՀ» ՀՈԱԿ-ի համար գույքի ձեռքբերում</t>
  </si>
  <si>
    <t>«Կապանի թիվ 9 ՆՈՒՀ» ՀՈԱԿ-ի հաստատության միջանցքի և 1-ին հարկի խմբերի նորոգում</t>
  </si>
  <si>
    <t xml:space="preserve">«Կապանի թիվ 9 ՆՈՒՀ» ՀՈԱԿ-ի բակի բարեկարգում </t>
  </si>
  <si>
    <t>«Կապանի թիվ 9 ՆՈՒՀ» ՀՈԱԿ-ի հաստատության միջանցքի և 2-րդ հարկի խմբերի նորոգում</t>
  </si>
  <si>
    <t>«Ծավի մանկապարտեզ» ՀՈԱԿ-ի խաղահրապարակի կառուցում</t>
  </si>
  <si>
    <t>«Դավիթ Բեկի մանկապարտեզ» ՀՈԱԿ-ի գույքի ձեռքբերում</t>
  </si>
  <si>
    <t>«Կապանի Արամ Խաչատրյանի անվան թիվ 1 երաժշտական դպրոց» ՀՈԱԿ-ի համար երաժշտական գործիքների և գույքի ձեռքբերում</t>
  </si>
  <si>
    <t>«Կապանի թիվ 3 երաժշտական դպրոց» ՀՈԱԿ-ի համար գույքի ձեռքբերում</t>
  </si>
  <si>
    <t>«Կապանի արվեստի դպրոց» ՀՈԱԿ-ի պարարվեստի դասարանի հայելապատում</t>
  </si>
  <si>
    <t xml:space="preserve">«Կապանի թիվ 8 ՆՈՒՀ» ՀՈԱԿ-ի համար գույքի ձեռքբերում </t>
  </si>
  <si>
    <t>«Կապանի կոմունալ ծառայություն» ՀՈԱԿ-ի համար կահույքի ձեռքբերում</t>
  </si>
  <si>
    <t>Թունելի նորոգում</t>
  </si>
  <si>
    <t>«Կապանի արվեստի դպրոց» ՀՈԱԿ-ի հանդերձարանների կահավորում և երաժշտական գործիքների և նոտակալների, կերպարվեստի բաժնի համար նյութատեխնիկական բազային ձեռքբերում</t>
  </si>
  <si>
    <r>
      <rPr>
        <sz val="12"/>
        <rFont val="Calibri"/>
        <family val="2"/>
        <charset val="204"/>
      </rPr>
      <t>«</t>
    </r>
    <r>
      <rPr>
        <sz val="12"/>
        <rFont val="GHEA Mariam"/>
        <family val="3"/>
      </rPr>
      <t>Կապանի ՊԼԱՍՏՇԻՆ</t>
    </r>
    <r>
      <rPr>
        <sz val="12"/>
        <rFont val="Calibri"/>
        <family val="2"/>
        <charset val="204"/>
      </rPr>
      <t>»</t>
    </r>
    <r>
      <rPr>
        <sz val="12"/>
        <rFont val="GHEA Mariam"/>
        <family val="3"/>
      </rPr>
      <t xml:space="preserve"> ՀՈԱԿ-ի պահպանման ծախս</t>
    </r>
  </si>
  <si>
    <t>Տուրիզմի զարգացմանն ուղղված ծրագրերի համաֆինանսավորում</t>
  </si>
  <si>
    <t>«Թիվ 13 ՆՈՒՀ» ՀՈԱԿ-ի համար գույքի ձեռքբերում</t>
  </si>
  <si>
    <t>Հասարակական տրանսպորտի աշխատանքի կազմակերպման համար ավտոբուսների ձեռքբերում</t>
  </si>
  <si>
    <t>Այգեգործության, դաշտավարության և անասնապահության զարգացմման ուղղված ծրագրերի իրականացում և համաֆինանսավորում</t>
  </si>
  <si>
    <t>Վանեք բնակավայրում ջրի խողովակաշարի նորոգում， ջրային ավազանների մաքրում</t>
  </si>
  <si>
    <t>Վերին Խոտանան բնակավայրի վարչական նստավայրի շենքի տանիքի  նորոգում</t>
  </si>
  <si>
    <t>Ձորաստան բնակավայրի վարչական շենքի և ակումբի տանիքի մասնակի նորոգում</t>
  </si>
  <si>
    <t xml:space="preserve">Եղվարդ բնակավայրի ակումբի շենքի տանիքի նորոգում </t>
  </si>
  <si>
    <t>Դավիթ Բեկ բնակավայրի մշակույթի տան տանիքի նորոգում</t>
  </si>
  <si>
    <t>Բոլոր գյուղական բնակավայրերութմ փողոցային լուսավրության պահովում</t>
  </si>
  <si>
    <t>«Կապանի մշակույթի կենտրոն» ՀՈԱԿ-ի համար գույքի ձեռքբերում</t>
  </si>
  <si>
    <t>Սրաշեն բնակավայրում խմելու ջրի ներքին ցանցի նորոգում /ՊՏԱԾ/</t>
  </si>
  <si>
    <t>Ձորաստան բնակավայրում կոմունալ ենթակառուցվածքների կառուցում /ՊՏԱԾ/</t>
  </si>
  <si>
    <t>«Կապան քաղաքի աթլետիկայի մասնագիտացված մանկապատանեկան մարզադպրոց» ՀՈԱԿ-ի համար  գույքի ձեռքբերում</t>
  </si>
  <si>
    <t>Անտառաշատ բնակավայրի տրակտորի նորոգում</t>
  </si>
  <si>
    <t>Շրվենանց բնակավայրի դպրոցի տանիքի նորոգում</t>
  </si>
  <si>
    <t>«Կապանի ակումբագրադարանային միավորում» ՀՈԱԿ-ի Ձորք թաղամասի ակումբի և գրադարանի հիմնանորոգում， գույքի ձեռքբերում</t>
  </si>
  <si>
    <t>Ուժանիս բնակավայրի ջրամբարի նորոգում</t>
  </si>
  <si>
    <t>Սևաքար-Եղեգ ճանապարհի նորոգում</t>
  </si>
  <si>
    <t xml:space="preserve">Ներքին Խոտանան բնակավայրի կենցաղի տան խոհանոցի նորոգում </t>
  </si>
  <si>
    <t>Սուբսիդիա ոչ պետական ոչ ֆինանսական կազմակերպությունների /հանրային տրանսպորտի սուբսիդավորում/</t>
  </si>
  <si>
    <t>Անտառաշատ բնակավայրի կենցաղի տան տանիքի նորոգում</t>
  </si>
  <si>
    <t>Եղեգ բնակավայրի վարչական նստավայրի շենքի  աստիճանների նորոգում</t>
  </si>
  <si>
    <t>Խդրանց բնակավայրի վարչական նստավայրի շենքի նորոգում</t>
  </si>
  <si>
    <t>Չափնի բնակավայրի վարչական նստավայրի շենքի նորոգում</t>
  </si>
  <si>
    <t>Նորաշենիկ բնակավայրի վարչական նստավայրի շենքի տանիքի նորոգում</t>
  </si>
  <si>
    <t>Շիկահող բնակավայրի վարչական նստավայրի շենքի  տանիքի նորոգում</t>
  </si>
  <si>
    <t>Վերին Խոտանան բնակավայրի կենցաղի տան շենքի նորոգում</t>
  </si>
  <si>
    <t>Ծավ բնակավայրի վարչական նստավայրի շենքի նորոգում</t>
  </si>
  <si>
    <t>«Կապանի թիվ 5 ՆՈՒՀ» ՀՈԱԿ-ի խոհանոցային բլոկի նորոգում</t>
  </si>
  <si>
    <t xml:space="preserve">«Կապանի թիվ 5 ՆՈՒՀ» ՀՈԱԿ-ի կրտսեր 2-րդ խմբի խմբասենյակի և ննջասենյակի նորոգում </t>
  </si>
  <si>
    <t>«Կապանի թիվ 5 ՆՈՒՀ» ՀՈԱԿ-ի սանհանգույցների նորոգում， գույքի ձեռքբերում</t>
  </si>
  <si>
    <t xml:space="preserve">«Կապանի թիվ 7 ՆՈՒՀ» ՀՈԱԿ-ի բակի բարեկարգում，կահավորում </t>
  </si>
  <si>
    <t>«Կապանի թիվ 7 ՆՈՒՀ» ՀՈԱԿ-ի համար գույքի ձեռքբերում</t>
  </si>
  <si>
    <t xml:space="preserve">«Կապանի թիվ 7 ՆՈՒՀ» ՀՈԱԿ-ի խոհանոցի նորոգում </t>
  </si>
  <si>
    <t xml:space="preserve">«Կապանի թիվ 8 ՆՈՒՀ» ՀՈԱԿ-ի -ի հիմնանորոգում </t>
  </si>
  <si>
    <t>«Կապանի թիվ 10 ՆՈՒՀ» ՀՈԱԿ-ի շենքի նորոգում և պատուհանների փոխարինում</t>
  </si>
  <si>
    <t>«Կապանի թիվ 12 ՆՈՒՀ» ՀՈԱԿ-ի համար  գույքի ձեռքբերում</t>
  </si>
  <si>
    <t>«Թիվ 13 ՆՈՒՀ» ՀՈԱԿ-ի միջանցքների և պատշգամբների նորոգում, ջեռուցում</t>
  </si>
  <si>
    <t>«Կապանի արվեստի դպրոց» ՀՈԱԿ-ի  պրոյեկտորի，բազմաֆունկցիոնալ սարքի ձեռքբերում</t>
  </si>
  <si>
    <t>«Կապանի արվեստի դպրոց» ՀՈԱԿ-ի պարարվեստի և թատերարվեստի բաժինների համար հագուստի և երգչախմբի անդամների համար համազգեստի ձեռքբերում</t>
  </si>
  <si>
    <t>Ներքին Հանդ բնակավայրի ակումբի շենքի նորոգում</t>
  </si>
  <si>
    <r>
      <rPr>
        <sz val="12"/>
        <rFont val="Calibri"/>
        <family val="2"/>
        <charset val="204"/>
      </rPr>
      <t>«</t>
    </r>
    <r>
      <rPr>
        <sz val="12"/>
        <rFont val="GHEA Mariam"/>
        <family val="3"/>
      </rPr>
      <t>Կապանի  մանկական կենտրոն» ՀՈԱԿ-ի պահպանման ծախս</t>
    </r>
  </si>
  <si>
    <t>«Կապանի  մանկական կենտրոն» ՀՈԱԿ-ի նոր շենքի ջեռուցման համակարգի տեղադրում</t>
  </si>
  <si>
    <t>«Կապանի  մանկական կենտրոն» ՀՈԱԿ-ի նոր շենքի համար գույքի ձեռքբերում, կենտրոնի տեխնիկական միջոցների համալրում և թարմացում</t>
  </si>
  <si>
    <t xml:space="preserve"> Ֆիզիկական կուլտուրայի և առողջ ապրելակերպի խրախուսում</t>
  </si>
  <si>
    <t>Կապան համայնքում գերեզմանատների բարեկարգում և  ցանկապատում</t>
  </si>
  <si>
    <t>Չափնի բնակավայրում խմելու ջրի նոր խողովակաշարի կառուցում</t>
  </si>
  <si>
    <t>Ներքին Խոտանան բնակավայրում ջրի բաժանարարի կառուցում /երկաթյա， 28 տեղանոց/</t>
  </si>
  <si>
    <t>Բազմաբնակարան բնակելի շենքերի վերելակների նորոգում</t>
  </si>
  <si>
    <t>Մայթերի հին և ծերացած ծառերի էտում， հատում， նոր ծառատեսակներով փոխարինում，կանաչապատում，  պարբերական ծառատունկի իրականացում</t>
  </si>
  <si>
    <r>
      <rPr>
        <sz val="12"/>
        <rFont val="Calibri"/>
        <family val="2"/>
        <charset val="204"/>
      </rPr>
      <t>«</t>
    </r>
    <r>
      <rPr>
        <sz val="12"/>
        <rFont val="GHEA Mariam"/>
        <family val="3"/>
      </rPr>
      <t>Սյունիքի պատմության քարուղիներում</t>
    </r>
    <r>
      <rPr>
        <sz val="12"/>
        <rFont val="Calibri"/>
        <family val="2"/>
        <charset val="204"/>
      </rPr>
      <t>»</t>
    </r>
    <r>
      <rPr>
        <sz val="12"/>
        <rFont val="GHEA Mariam"/>
        <family val="3"/>
      </rPr>
      <t xml:space="preserve"> սիմպոզիում</t>
    </r>
  </si>
  <si>
    <t>Համայնքի բնակչության անապահով խավի, հաշմանդամների,  զոհված և վիրավոր ազատամարտիկների ընտանիքների սոցիալական վիճակի բարելավում</t>
  </si>
  <si>
    <t>Գեղանուշ բնակավայրի համար գույքի ձեռքբերում /գեներատոր， եռակցման սարք， էլեկտրական սղոց/ /ՊՏԱԾ/</t>
  </si>
  <si>
    <t>Գեղանուշ բնակավայրի գերեզմանատուն տանող ճանապարհի նորոգում/ՊՏԱԾ/ և գերեզմանների պարսպապատում</t>
  </si>
  <si>
    <t>«Կապանի կոմունալ ծառայություն» ՀՈԱԿ-ի պահպանում，աղբահանության， սանիտարական մաքրման աշխատանքների արդյունավետ կազմակերպում, աղբարկղների և օրգանական աղբի կուտակումների մշակումների իրականացում /ախտահանում/</t>
  </si>
  <si>
    <t>Թեքահարթակների կառուցում</t>
  </si>
  <si>
    <t>Ուժանիս բնակավայրի միջբնակավայրային ճանապարհների գրունտային  նորոգում</t>
  </si>
  <si>
    <t>Սյունիք բնակավայրի միջբնակավայրային ճանապարհների նորոգում</t>
  </si>
  <si>
    <t>Չափնի բնակավայրի վարչական նստավայրի շենքի և ակումբի հարևանությամբ ջրահեռացման կարգավորում</t>
  </si>
  <si>
    <t>Ներքին Խոտանան բնակավայրի վարչական նստավայրի շենքի կառուցում</t>
  </si>
  <si>
    <t>Եղանակի տեսության կանխատեսում /հանել/</t>
  </si>
  <si>
    <t>«Կապանի Դավիթ Համբարձումյանի անվան մանկապատանեկան մարզադպրոց» ՀՈԱԿ-ի համար մարզագույքի ձեռքբերում</t>
  </si>
  <si>
    <r>
      <t xml:space="preserve">Համայնքում </t>
    </r>
    <r>
      <rPr>
        <sz val="12"/>
        <rFont val="Calibri"/>
        <family val="2"/>
        <charset val="204"/>
      </rPr>
      <t>«</t>
    </r>
    <r>
      <rPr>
        <sz val="12"/>
        <rFont val="GHEA Mariam"/>
        <family val="3"/>
      </rPr>
      <t>Ուսանողական ամառ</t>
    </r>
    <r>
      <rPr>
        <sz val="12"/>
        <rFont val="Calibri"/>
        <family val="2"/>
        <charset val="204"/>
      </rPr>
      <t>»</t>
    </r>
    <r>
      <rPr>
        <sz val="12"/>
        <rFont val="GHEA Mariam"/>
        <family val="3"/>
      </rPr>
      <t xml:space="preserve"> միջոցառման կազմակերպում /Երիտասարդական մայրաքաղաք/</t>
    </r>
  </si>
  <si>
    <t>Գյուղատնտեսական տեխնիկայի ձեռքբերում</t>
  </si>
  <si>
    <t xml:space="preserve">Կոմունալ տեխնիկայի ձեռքբերում </t>
  </si>
  <si>
    <t>Կապանի արվեստի թանգարան ՀՈԱԿ-ի նորոգում</t>
  </si>
  <si>
    <t>Համայնքը պատրաստակամ է քննարկել ներդրողների և անհատների կողմից բնակարանային շինարարության կազմակերպման առաջարկությունները</t>
  </si>
  <si>
    <t xml:space="preserve">Ագարակ և Եղվարդ բնակավայրերի ջրագծերի նորոգում </t>
  </si>
  <si>
    <t>Եղվարդ բնակավայրում խմելու ջրի ջրամբարի և մայր ջրագծի 2 կմ-ոց հատվածի նորոգում</t>
  </si>
  <si>
    <t>Կապանի համայնքապետարանի համար գույքի ձեռքբերում /առցանց հեռարձակման համար/</t>
  </si>
  <si>
    <t xml:space="preserve">«Ծավի մանկապարտեզ» ՀՈԱԿ-ի նորոգում </t>
  </si>
  <si>
    <t>Վերին Խոտանան բնակավայրի գերեզմանոցի ցանկապատի նորոգում</t>
  </si>
  <si>
    <t>Ճանապարհային երթևեկության նշանների տեղադրում， գծանշում</t>
  </si>
  <si>
    <t>Սեյսմակայունության գնահատման և բարձրացման նպատակով  շենքերում անհրաժեշտ հետազոտությունների կատարում</t>
  </si>
  <si>
    <t>«Կապանի թիվ 1 ՆՈՒՀ» ՀՈԱԿ-ի 2 խմբասենյակների նորոգում և 10 հատ եռհարկանի մահճակալի ձեռքբերում</t>
  </si>
  <si>
    <t>Եղեգ բնակավայրում խմելու ջրի բաժանարարի կառուցում</t>
  </si>
  <si>
    <t>Նորաշենիկ բնակավայրի ֆուտբոլի դաշտի կառուցում</t>
  </si>
  <si>
    <t>Սևաքար բնակավայրի խմելու ջրի նոր ջրագծի կառուցում</t>
  </si>
  <si>
    <t>Մշակութային ծառայություններ /մշակույթի կենտրոն， ակումբագրադարանային միավորում， ՎՍԱՄԶ, արվեստի թանգարան պահպանում/</t>
  </si>
  <si>
    <t>«Կապանի կոմունալ ծառայություն» ՀՈԱԿ-ի նոր շենքի հիմնանորոգում, ջեռուցման համակարգի ստեղծում</t>
  </si>
  <si>
    <t>Ներհամայնքային ճանապարհների, փողոցների, մայթերի և բակերի հիմնանորոգում</t>
  </si>
  <si>
    <t xml:space="preserve">Ինտելեկտուալ խաղ-մրցույթ </t>
  </si>
  <si>
    <t xml:space="preserve">ՏՏ ոլորտի զարգացմանն ուղղված ծրագրի համաֆինանսավորում </t>
  </si>
  <si>
    <t>Սպորտլանդիայի կազմակերպում</t>
  </si>
  <si>
    <t>Կապանի համայնքապետարանի հիմնանորոգման նախագծանախահաշվային փաստաթղթերի պատվիրում և հիմնանորոգում</t>
  </si>
  <si>
    <t>«Կապան քաղաքի աթլետիկայի մասնագիտացված մանկապատանեկան մարզդապրոց» ՀՈԱԿ-ի համար մարզադաշտի աթլետիկական հատվածների նորոգման նախագծանախահաշվային փաստաթղթերի պատվիրում և նորոգում</t>
  </si>
  <si>
    <t>Բազմաբնակարան բնակելի շենքերի տանիքների նորոգում և էներգաարդյունավետ վերակառուցում</t>
  </si>
  <si>
    <t>Կապանի Սուրբ Մեսրոպ Մաշտոց եկեղեցու նորոգում, հարակից տարածի բարեկարգում և հանգստի գոտու կառուցում</t>
  </si>
  <si>
    <t>Հավելված</t>
  </si>
  <si>
    <t>Կապան համայնքի ավագանու</t>
  </si>
  <si>
    <t>Աշխատակազմի քարտուղար՝</t>
  </si>
  <si>
    <t>Նելլի Շահնազարյան</t>
  </si>
  <si>
    <r>
      <t xml:space="preserve"> </t>
    </r>
    <r>
      <rPr>
        <sz val="10"/>
        <rFont val="Calibri"/>
        <family val="2"/>
        <charset val="204"/>
      </rPr>
      <t>« 14» մարտի 2020թ</t>
    </r>
  </si>
  <si>
    <t xml:space="preserve">թիվ 25-Ա   որոշման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</si>
</sst>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name val="GHEA Mariam"/>
      <family val="3"/>
    </font>
    <font>
      <b/>
      <i/>
      <sz val="12"/>
      <color theme="1"/>
      <name val="GHEA Mariam"/>
      <family val="3"/>
    </font>
    <font>
      <sz val="10"/>
      <color theme="1"/>
      <name val="GHEA Mariam"/>
      <family val="3"/>
    </font>
    <font>
      <b/>
      <i/>
      <sz val="10"/>
      <color theme="1"/>
      <name val="GHEA Mariam"/>
      <family val="3"/>
    </font>
    <font>
      <b/>
      <sz val="10"/>
      <name val="GHEA Mariam"/>
      <family val="3"/>
    </font>
    <font>
      <b/>
      <sz val="11"/>
      <color theme="1"/>
      <name val="GHEA Mariam"/>
      <family val="3"/>
    </font>
    <font>
      <b/>
      <sz val="10"/>
      <color theme="1"/>
      <name val="GHEA Mariam"/>
      <family val="3"/>
    </font>
    <font>
      <b/>
      <sz val="12"/>
      <name val="GHEA Mariam"/>
      <family val="3"/>
    </font>
    <font>
      <sz val="11"/>
      <color theme="1"/>
      <name val="GHEA Mariam"/>
      <family val="3"/>
    </font>
    <font>
      <sz val="12"/>
      <name val="GHEA Mariam"/>
      <family val="3"/>
    </font>
    <font>
      <b/>
      <sz val="16"/>
      <color theme="1"/>
      <name val="GHEA Mariam"/>
      <family val="3"/>
    </font>
    <font>
      <b/>
      <i/>
      <sz val="8"/>
      <name val="GHEA Mariam"/>
      <family val="3"/>
    </font>
    <font>
      <b/>
      <sz val="8"/>
      <name val="GHEA Mariam"/>
      <family val="3"/>
    </font>
    <font>
      <b/>
      <i/>
      <sz val="12"/>
      <name val="GHEA Mariam"/>
      <family val="3"/>
    </font>
    <font>
      <sz val="12"/>
      <name val="Calibri"/>
      <family val="2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3" fontId="1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1" fillId="0" borderId="0" xfId="0" applyNumberFormat="1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41"/>
  <sheetViews>
    <sheetView tabSelected="1" topLeftCell="I1" zoomScale="93" zoomScaleNormal="93" workbookViewId="0">
      <selection activeCell="A7" sqref="A7:T7"/>
    </sheetView>
  </sheetViews>
  <sheetFormatPr defaultRowHeight="18"/>
  <cols>
    <col min="1" max="1" width="6.5703125" style="2" customWidth="1"/>
    <col min="2" max="2" width="63.5703125" style="20" customWidth="1"/>
    <col min="3" max="3" width="16.140625" style="13" customWidth="1"/>
    <col min="4" max="4" width="15" style="13" customWidth="1"/>
    <col min="5" max="5" width="16.140625" style="13" customWidth="1"/>
    <col min="6" max="8" width="15" style="13" customWidth="1"/>
    <col min="9" max="9" width="15.85546875" style="13" customWidth="1"/>
    <col min="10" max="10" width="18.42578125" style="13" customWidth="1"/>
    <col min="11" max="11" width="17" style="13" customWidth="1"/>
    <col min="12" max="12" width="18.28515625" style="13" customWidth="1"/>
    <col min="13" max="13" width="18.140625" style="13" customWidth="1"/>
    <col min="14" max="14" width="17.140625" style="13" customWidth="1"/>
    <col min="15" max="15" width="15.28515625" style="13" customWidth="1"/>
    <col min="16" max="16" width="17.7109375" style="13" customWidth="1"/>
    <col min="17" max="17" width="17" style="13" customWidth="1"/>
    <col min="18" max="18" width="22.140625" style="13" customWidth="1"/>
    <col min="19" max="19" width="17" style="13" customWidth="1"/>
    <col min="20" max="20" width="18.5703125" style="13" customWidth="1"/>
    <col min="21" max="16384" width="9.140625" style="2"/>
  </cols>
  <sheetData>
    <row r="1" spans="1:20" s="22" customFormat="1" ht="18" customHeight="1">
      <c r="A1" s="36"/>
      <c r="B1" s="36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28" t="s">
        <v>269</v>
      </c>
      <c r="Q1" s="28"/>
      <c r="R1" s="25"/>
      <c r="S1" s="27"/>
      <c r="T1" s="27"/>
    </row>
    <row r="2" spans="1:20" s="22" customFormat="1" ht="18" customHeight="1">
      <c r="A2" s="36"/>
      <c r="B2" s="36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28" t="s">
        <v>270</v>
      </c>
      <c r="Q2" s="28"/>
      <c r="R2" s="25"/>
      <c r="S2" s="27"/>
      <c r="T2" s="27"/>
    </row>
    <row r="3" spans="1:20" s="22" customFormat="1" ht="18" customHeight="1">
      <c r="A3" s="36"/>
      <c r="B3" s="36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28" t="s">
        <v>273</v>
      </c>
      <c r="Q3" s="28"/>
      <c r="R3" s="25"/>
      <c r="S3" s="27"/>
      <c r="T3" s="27"/>
    </row>
    <row r="4" spans="1:20" s="22" customFormat="1" ht="18" customHeight="1">
      <c r="A4" s="36"/>
      <c r="B4" s="3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28" t="s">
        <v>274</v>
      </c>
      <c r="Q4" s="28"/>
      <c r="R4" s="25"/>
      <c r="S4" s="27"/>
      <c r="T4" s="27"/>
    </row>
    <row r="5" spans="1:20" ht="17.25" customHeight="1">
      <c r="A5" s="30" t="s">
        <v>56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ht="17.25">
      <c r="A6" s="30" t="s">
        <v>17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ht="18" customHeight="1" thickBot="1">
      <c r="A7" s="31" t="s">
        <v>69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20" ht="40.5" customHeight="1">
      <c r="A8" s="32" t="s">
        <v>18</v>
      </c>
      <c r="B8" s="33" t="s">
        <v>0</v>
      </c>
      <c r="C8" s="34" t="s">
        <v>151</v>
      </c>
      <c r="D8" s="37" t="s">
        <v>63</v>
      </c>
      <c r="E8" s="37"/>
      <c r="F8" s="37"/>
      <c r="G8" s="37"/>
      <c r="H8" s="38"/>
      <c r="I8" s="39" t="s">
        <v>5</v>
      </c>
      <c r="J8" s="40"/>
      <c r="K8" s="40"/>
      <c r="L8" s="40"/>
      <c r="M8" s="40"/>
      <c r="N8" s="41"/>
      <c r="O8" s="39" t="s">
        <v>8</v>
      </c>
      <c r="P8" s="42"/>
      <c r="Q8" s="43" t="s">
        <v>13</v>
      </c>
      <c r="R8" s="43"/>
      <c r="S8" s="43"/>
      <c r="T8" s="43"/>
    </row>
    <row r="9" spans="1:20" ht="94.5" customHeight="1">
      <c r="A9" s="32"/>
      <c r="B9" s="33"/>
      <c r="C9" s="34"/>
      <c r="D9" s="16">
        <v>2019</v>
      </c>
      <c r="E9" s="15">
        <v>2020</v>
      </c>
      <c r="F9" s="15">
        <v>2021</v>
      </c>
      <c r="G9" s="15">
        <v>2022</v>
      </c>
      <c r="H9" s="15">
        <v>2023</v>
      </c>
      <c r="I9" s="16" t="s">
        <v>1</v>
      </c>
      <c r="J9" s="15" t="s">
        <v>2</v>
      </c>
      <c r="K9" s="15" t="s">
        <v>3</v>
      </c>
      <c r="L9" s="15" t="s">
        <v>16</v>
      </c>
      <c r="M9" s="15" t="s">
        <v>14</v>
      </c>
      <c r="N9" s="17" t="s">
        <v>4</v>
      </c>
      <c r="O9" s="18" t="s">
        <v>6</v>
      </c>
      <c r="P9" s="21" t="s">
        <v>7</v>
      </c>
      <c r="Q9" s="19" t="s">
        <v>9</v>
      </c>
      <c r="R9" s="19" t="s">
        <v>10</v>
      </c>
      <c r="S9" s="19" t="s">
        <v>11</v>
      </c>
      <c r="T9" s="19" t="s">
        <v>12</v>
      </c>
    </row>
    <row r="10" spans="1:20" s="5" customFormat="1" ht="41.25" customHeight="1">
      <c r="A10" s="4" t="s">
        <v>19</v>
      </c>
      <c r="B10" s="7" t="s">
        <v>20</v>
      </c>
      <c r="C10" s="3">
        <f>C11+C12</f>
        <v>319594518</v>
      </c>
      <c r="D10" s="3">
        <f t="shared" ref="D10:T10" si="0">D11+D12</f>
        <v>73611301</v>
      </c>
      <c r="E10" s="3">
        <f t="shared" si="0"/>
        <v>58337000</v>
      </c>
      <c r="F10" s="3">
        <f t="shared" si="0"/>
        <v>56690700.000000007</v>
      </c>
      <c r="G10" s="3">
        <f t="shared" si="0"/>
        <v>62359770.000000015</v>
      </c>
      <c r="H10" s="3">
        <f t="shared" si="0"/>
        <v>68595747.000000015</v>
      </c>
      <c r="I10" s="3">
        <f t="shared" si="0"/>
        <v>90237000</v>
      </c>
      <c r="J10" s="3">
        <f t="shared" si="0"/>
        <v>0</v>
      </c>
      <c r="K10" s="3">
        <f t="shared" si="0"/>
        <v>0</v>
      </c>
      <c r="L10" s="3">
        <f t="shared" si="0"/>
        <v>22990000</v>
      </c>
      <c r="M10" s="3">
        <f t="shared" si="0"/>
        <v>0</v>
      </c>
      <c r="N10" s="3">
        <f t="shared" si="0"/>
        <v>0</v>
      </c>
      <c r="O10" s="3">
        <f t="shared" si="0"/>
        <v>231653587</v>
      </c>
      <c r="P10" s="3">
        <f t="shared" si="0"/>
        <v>87940931</v>
      </c>
      <c r="Q10" s="3">
        <f t="shared" si="0"/>
        <v>113227000</v>
      </c>
      <c r="R10" s="3">
        <f t="shared" si="0"/>
        <v>0</v>
      </c>
      <c r="S10" s="3">
        <f t="shared" si="0"/>
        <v>0</v>
      </c>
      <c r="T10" s="3">
        <f t="shared" si="0"/>
        <v>206367518</v>
      </c>
    </row>
    <row r="11" spans="1:20" ht="65.25" customHeight="1">
      <c r="A11" s="6">
        <v>1</v>
      </c>
      <c r="B11" s="9" t="s">
        <v>66</v>
      </c>
      <c r="C11" s="1">
        <f>D11+E11+F11+G11+H11</f>
        <v>48511301</v>
      </c>
      <c r="D11" s="1">
        <v>41711301</v>
      </c>
      <c r="E11" s="1">
        <v>6800000</v>
      </c>
      <c r="F11" s="1"/>
      <c r="G11" s="1"/>
      <c r="H11" s="1"/>
      <c r="I11" s="1">
        <v>6800000</v>
      </c>
      <c r="J11" s="1"/>
      <c r="K11" s="1"/>
      <c r="L11" s="1">
        <v>22990000</v>
      </c>
      <c r="M11" s="1"/>
      <c r="N11" s="1"/>
      <c r="O11" s="1">
        <f>C11</f>
        <v>48511301</v>
      </c>
      <c r="P11" s="3">
        <f t="shared" ref="P11:P73" si="1">C11-O11</f>
        <v>0</v>
      </c>
      <c r="Q11" s="3">
        <f t="shared" ref="Q11:Q75" si="2">I11+J11+K11+L11+M11</f>
        <v>29790000</v>
      </c>
      <c r="R11" s="1"/>
      <c r="S11" s="1"/>
      <c r="T11" s="3">
        <f t="shared" ref="T11:T73" si="3">C11-Q11-R11-S11</f>
        <v>18721301</v>
      </c>
    </row>
    <row r="12" spans="1:20" ht="24.75" customHeight="1">
      <c r="A12" s="6">
        <v>2</v>
      </c>
      <c r="B12" s="9" t="s">
        <v>179</v>
      </c>
      <c r="C12" s="1">
        <f>D12+E12+F12+G12+H12</f>
        <v>271083217</v>
      </c>
      <c r="D12" s="1">
        <f>31900000</f>
        <v>31900000</v>
      </c>
      <c r="E12" s="1">
        <v>51537000</v>
      </c>
      <c r="F12" s="1">
        <f>E12*110%</f>
        <v>56690700.000000007</v>
      </c>
      <c r="G12" s="1">
        <f t="shared" ref="G12:H12" si="4">F12*110%</f>
        <v>62359770.000000015</v>
      </c>
      <c r="H12" s="1">
        <f t="shared" si="4"/>
        <v>68595747.000000015</v>
      </c>
      <c r="I12" s="1">
        <f>D12+E12</f>
        <v>83437000</v>
      </c>
      <c r="J12" s="1"/>
      <c r="K12" s="1"/>
      <c r="L12" s="1"/>
      <c r="M12" s="1"/>
      <c r="N12" s="1"/>
      <c r="O12" s="1">
        <v>183142286</v>
      </c>
      <c r="P12" s="3">
        <f t="shared" si="1"/>
        <v>87940931</v>
      </c>
      <c r="Q12" s="3">
        <f t="shared" si="2"/>
        <v>83437000</v>
      </c>
      <c r="R12" s="1"/>
      <c r="S12" s="1"/>
      <c r="T12" s="3">
        <f t="shared" si="3"/>
        <v>187646217</v>
      </c>
    </row>
    <row r="13" spans="1:20" s="5" customFormat="1" ht="45" customHeight="1">
      <c r="A13" s="4" t="s">
        <v>22</v>
      </c>
      <c r="B13" s="7" t="s">
        <v>21</v>
      </c>
      <c r="C13" s="3">
        <f>C14+C15+C16+C17+C18+C19+C20+C21+C22+C23+C24+C25+C26+C27+C28+C29+C30+C31+C32+C33+C34+C35</f>
        <v>3081891929.625</v>
      </c>
      <c r="D13" s="3">
        <f t="shared" ref="D13:T13" si="5">D14+D15+D16+D17+D18+D19+D20+D21+D22+D23+D24+D25+D26+D27+D28+D29+D30+D31+D32+D33+D34+D35</f>
        <v>423148000</v>
      </c>
      <c r="E13" s="3">
        <f t="shared" si="5"/>
        <v>539233000</v>
      </c>
      <c r="F13" s="3">
        <f t="shared" si="5"/>
        <v>736221650</v>
      </c>
      <c r="G13" s="3">
        <f t="shared" si="5"/>
        <v>623729897.49999988</v>
      </c>
      <c r="H13" s="3">
        <f t="shared" si="5"/>
        <v>759559382.12499976</v>
      </c>
      <c r="I13" s="3">
        <f t="shared" si="5"/>
        <v>864418000</v>
      </c>
      <c r="J13" s="3">
        <f t="shared" si="5"/>
        <v>0</v>
      </c>
      <c r="K13" s="3">
        <f t="shared" si="5"/>
        <v>3353000</v>
      </c>
      <c r="L13" s="3">
        <f t="shared" si="5"/>
        <v>24000000</v>
      </c>
      <c r="M13" s="3">
        <f t="shared" si="5"/>
        <v>0</v>
      </c>
      <c r="N13" s="3">
        <f t="shared" si="5"/>
        <v>0</v>
      </c>
      <c r="O13" s="3">
        <f t="shared" si="5"/>
        <v>2562909929.625</v>
      </c>
      <c r="P13" s="3">
        <f t="shared" si="5"/>
        <v>518982000</v>
      </c>
      <c r="Q13" s="3">
        <f t="shared" si="5"/>
        <v>891771000</v>
      </c>
      <c r="R13" s="3">
        <f t="shared" si="5"/>
        <v>0</v>
      </c>
      <c r="S13" s="3">
        <f t="shared" si="5"/>
        <v>20250000</v>
      </c>
      <c r="T13" s="3">
        <f t="shared" si="5"/>
        <v>2169870929.625</v>
      </c>
    </row>
    <row r="14" spans="1:20" s="5" customFormat="1" ht="38.25" customHeight="1">
      <c r="A14" s="8">
        <v>1</v>
      </c>
      <c r="B14" s="9" t="s">
        <v>60</v>
      </c>
      <c r="C14" s="1">
        <f>D14+E14+F14+G14+H14</f>
        <v>2565209929.625</v>
      </c>
      <c r="D14" s="1">
        <v>399728000</v>
      </c>
      <c r="E14" s="1">
        <v>433671000</v>
      </c>
      <c r="F14" s="1">
        <f>E14*115%</f>
        <v>498721649.99999994</v>
      </c>
      <c r="G14" s="1">
        <f t="shared" ref="G14:H14" si="6">F14*115%</f>
        <v>573529897.49999988</v>
      </c>
      <c r="H14" s="1">
        <f t="shared" si="6"/>
        <v>659559382.12499976</v>
      </c>
      <c r="I14" s="1">
        <f>D14+E14</f>
        <v>833399000</v>
      </c>
      <c r="J14" s="3"/>
      <c r="K14" s="3"/>
      <c r="L14" s="3"/>
      <c r="M14" s="3"/>
      <c r="N14" s="3"/>
      <c r="O14" s="3">
        <f>C14-P14</f>
        <v>2562709929.625</v>
      </c>
      <c r="P14" s="3">
        <v>2500000</v>
      </c>
      <c r="Q14" s="3">
        <f t="shared" si="2"/>
        <v>833399000</v>
      </c>
      <c r="R14" s="3"/>
      <c r="S14" s="3"/>
      <c r="T14" s="3">
        <f t="shared" si="3"/>
        <v>1731810929.625</v>
      </c>
    </row>
    <row r="15" spans="1:20" ht="57" customHeight="1">
      <c r="A15" s="8">
        <v>2</v>
      </c>
      <c r="B15" s="14" t="s">
        <v>265</v>
      </c>
      <c r="C15" s="1">
        <f t="shared" ref="C15:C35" si="7">D15+E15+F15+G15+H15</f>
        <v>174000000</v>
      </c>
      <c r="D15" s="1"/>
      <c r="E15" s="1">
        <v>24000000</v>
      </c>
      <c r="F15" s="1">
        <v>150000000</v>
      </c>
      <c r="G15" s="1"/>
      <c r="H15" s="1"/>
      <c r="I15" s="1"/>
      <c r="J15" s="1"/>
      <c r="K15" s="1"/>
      <c r="L15" s="1">
        <v>24000000</v>
      </c>
      <c r="M15" s="1"/>
      <c r="N15" s="1"/>
      <c r="O15" s="1"/>
      <c r="P15" s="3">
        <f t="shared" si="1"/>
        <v>174000000</v>
      </c>
      <c r="Q15" s="3">
        <f t="shared" si="2"/>
        <v>24000000</v>
      </c>
      <c r="R15" s="1"/>
      <c r="S15" s="1"/>
      <c r="T15" s="3">
        <f t="shared" si="3"/>
        <v>150000000</v>
      </c>
    </row>
    <row r="16" spans="1:20" s="22" customFormat="1" ht="32.25" customHeight="1">
      <c r="A16" s="8">
        <v>3</v>
      </c>
      <c r="B16" s="14" t="s">
        <v>250</v>
      </c>
      <c r="C16" s="1">
        <f t="shared" si="7"/>
        <v>2548000</v>
      </c>
      <c r="D16" s="1"/>
      <c r="E16" s="1">
        <v>2548000</v>
      </c>
      <c r="F16" s="1"/>
      <c r="G16" s="1"/>
      <c r="H16" s="1"/>
      <c r="I16" s="1">
        <v>255000</v>
      </c>
      <c r="J16" s="1"/>
      <c r="K16" s="1">
        <v>2293000</v>
      </c>
      <c r="L16" s="1"/>
      <c r="M16" s="1"/>
      <c r="N16" s="1"/>
      <c r="O16" s="1"/>
      <c r="P16" s="3">
        <v>2548000</v>
      </c>
      <c r="Q16" s="3">
        <f t="shared" si="2"/>
        <v>2548000</v>
      </c>
      <c r="R16" s="1"/>
      <c r="S16" s="1"/>
      <c r="T16" s="3">
        <f t="shared" si="3"/>
        <v>0</v>
      </c>
    </row>
    <row r="17" spans="1:20" ht="43.5" customHeight="1">
      <c r="A17" s="8">
        <v>4</v>
      </c>
      <c r="B17" s="14" t="s">
        <v>70</v>
      </c>
      <c r="C17" s="1">
        <f t="shared" si="7"/>
        <v>45000000</v>
      </c>
      <c r="D17" s="1"/>
      <c r="E17" s="1">
        <v>45000000</v>
      </c>
      <c r="F17" s="1"/>
      <c r="G17" s="1"/>
      <c r="H17" s="1"/>
      <c r="I17" s="1">
        <v>24750000</v>
      </c>
      <c r="J17" s="1"/>
      <c r="K17" s="1"/>
      <c r="L17" s="1"/>
      <c r="M17" s="1"/>
      <c r="N17" s="1"/>
      <c r="O17" s="1"/>
      <c r="P17" s="3">
        <f t="shared" si="1"/>
        <v>45000000</v>
      </c>
      <c r="Q17" s="3">
        <f t="shared" si="2"/>
        <v>24750000</v>
      </c>
      <c r="R17" s="1"/>
      <c r="S17" s="1">
        <v>20250000</v>
      </c>
      <c r="T17" s="3">
        <f t="shared" si="3"/>
        <v>0</v>
      </c>
    </row>
    <row r="18" spans="1:20" ht="43.5" customHeight="1">
      <c r="A18" s="8">
        <v>5</v>
      </c>
      <c r="B18" s="14" t="s">
        <v>186</v>
      </c>
      <c r="C18" s="1">
        <f t="shared" si="7"/>
        <v>200000</v>
      </c>
      <c r="D18" s="1"/>
      <c r="E18" s="1"/>
      <c r="F18" s="1"/>
      <c r="G18" s="1">
        <v>200000</v>
      </c>
      <c r="H18" s="1"/>
      <c r="I18" s="1"/>
      <c r="J18" s="1"/>
      <c r="K18" s="1"/>
      <c r="L18" s="1"/>
      <c r="M18" s="1"/>
      <c r="N18" s="1"/>
      <c r="O18" s="1">
        <v>200000</v>
      </c>
      <c r="P18" s="3">
        <f t="shared" si="1"/>
        <v>0</v>
      </c>
      <c r="Q18" s="3">
        <f t="shared" si="2"/>
        <v>0</v>
      </c>
      <c r="R18" s="1"/>
      <c r="S18" s="1"/>
      <c r="T18" s="3">
        <f t="shared" si="3"/>
        <v>200000</v>
      </c>
    </row>
    <row r="19" spans="1:20" ht="43.5" customHeight="1">
      <c r="A19" s="8">
        <v>6</v>
      </c>
      <c r="B19" s="14" t="s">
        <v>195</v>
      </c>
      <c r="C19" s="1">
        <f t="shared" si="7"/>
        <v>11700000</v>
      </c>
      <c r="D19" s="1"/>
      <c r="E19" s="1"/>
      <c r="F19" s="1">
        <v>11700000</v>
      </c>
      <c r="G19" s="1"/>
      <c r="H19" s="1"/>
      <c r="I19" s="1"/>
      <c r="J19" s="1"/>
      <c r="K19" s="1"/>
      <c r="L19" s="1"/>
      <c r="M19" s="1"/>
      <c r="N19" s="1"/>
      <c r="O19" s="1"/>
      <c r="P19" s="3">
        <f t="shared" si="1"/>
        <v>11700000</v>
      </c>
      <c r="Q19" s="3">
        <f t="shared" si="2"/>
        <v>0</v>
      </c>
      <c r="R19" s="1"/>
      <c r="S19" s="1"/>
      <c r="T19" s="3">
        <f t="shared" si="3"/>
        <v>11700000</v>
      </c>
    </row>
    <row r="20" spans="1:20" ht="34.5" customHeight="1">
      <c r="A20" s="8">
        <v>7</v>
      </c>
      <c r="B20" s="9" t="s">
        <v>201</v>
      </c>
      <c r="C20" s="1">
        <f t="shared" si="7"/>
        <v>3900000</v>
      </c>
      <c r="D20" s="1">
        <v>3900000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3">
        <f t="shared" si="1"/>
        <v>3900000</v>
      </c>
      <c r="Q20" s="3">
        <f t="shared" si="2"/>
        <v>0</v>
      </c>
      <c r="R20" s="1"/>
      <c r="S20" s="1"/>
      <c r="T20" s="3">
        <f t="shared" si="3"/>
        <v>3900000</v>
      </c>
    </row>
    <row r="21" spans="1:20" ht="47.25" customHeight="1">
      <c r="A21" s="8">
        <v>8</v>
      </c>
      <c r="B21" s="9" t="s">
        <v>233</v>
      </c>
      <c r="C21" s="1">
        <f t="shared" si="7"/>
        <v>1060000</v>
      </c>
      <c r="D21" s="1">
        <v>1060000</v>
      </c>
      <c r="E21" s="1"/>
      <c r="F21" s="1"/>
      <c r="G21" s="1"/>
      <c r="H21" s="1"/>
      <c r="I21" s="1"/>
      <c r="J21" s="1"/>
      <c r="K21" s="1">
        <v>1060000</v>
      </c>
      <c r="L21" s="1"/>
      <c r="M21" s="1"/>
      <c r="N21" s="1"/>
      <c r="O21" s="1"/>
      <c r="P21" s="3">
        <f t="shared" si="1"/>
        <v>1060000</v>
      </c>
      <c r="Q21" s="3">
        <f t="shared" si="2"/>
        <v>1060000</v>
      </c>
      <c r="R21" s="1"/>
      <c r="S21" s="1"/>
      <c r="T21" s="3">
        <f t="shared" si="3"/>
        <v>0</v>
      </c>
    </row>
    <row r="22" spans="1:20" ht="42.75" customHeight="1">
      <c r="A22" s="8">
        <v>9</v>
      </c>
      <c r="B22" s="9" t="s">
        <v>202</v>
      </c>
      <c r="C22" s="1">
        <f t="shared" si="7"/>
        <v>200000</v>
      </c>
      <c r="D22" s="1">
        <v>200000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3">
        <f t="shared" si="1"/>
        <v>200000</v>
      </c>
      <c r="Q22" s="3">
        <f t="shared" si="2"/>
        <v>0</v>
      </c>
      <c r="R22" s="1"/>
      <c r="S22" s="1"/>
      <c r="T22" s="3">
        <f t="shared" si="3"/>
        <v>200000</v>
      </c>
    </row>
    <row r="23" spans="1:20" ht="37.5" customHeight="1">
      <c r="A23" s="8">
        <v>10</v>
      </c>
      <c r="B23" s="9" t="s">
        <v>203</v>
      </c>
      <c r="C23" s="1">
        <f t="shared" si="7"/>
        <v>8000000</v>
      </c>
      <c r="D23" s="1">
        <v>8000000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3">
        <f t="shared" si="1"/>
        <v>8000000</v>
      </c>
      <c r="Q23" s="3">
        <f t="shared" si="2"/>
        <v>0</v>
      </c>
      <c r="R23" s="1"/>
      <c r="S23" s="1"/>
      <c r="T23" s="3">
        <f t="shared" si="3"/>
        <v>8000000</v>
      </c>
    </row>
    <row r="24" spans="1:20" ht="42.75" customHeight="1">
      <c r="A24" s="8">
        <v>11</v>
      </c>
      <c r="B24" s="9" t="s">
        <v>239</v>
      </c>
      <c r="C24" s="1">
        <f t="shared" si="7"/>
        <v>4000000</v>
      </c>
      <c r="D24" s="1"/>
      <c r="E24" s="1">
        <v>4000000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3">
        <f t="shared" si="1"/>
        <v>4000000</v>
      </c>
      <c r="Q24" s="3">
        <f t="shared" si="2"/>
        <v>0</v>
      </c>
      <c r="R24" s="1"/>
      <c r="S24" s="1"/>
      <c r="T24" s="3">
        <f t="shared" si="3"/>
        <v>4000000</v>
      </c>
    </row>
    <row r="25" spans="1:20" ht="35.25" customHeight="1">
      <c r="A25" s="8">
        <v>12</v>
      </c>
      <c r="B25" s="9" t="s">
        <v>204</v>
      </c>
      <c r="C25" s="1">
        <f t="shared" si="7"/>
        <v>13500000</v>
      </c>
      <c r="D25" s="1"/>
      <c r="E25" s="1">
        <v>13500000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3">
        <f t="shared" si="1"/>
        <v>13500000</v>
      </c>
      <c r="Q25" s="3">
        <f t="shared" si="2"/>
        <v>0</v>
      </c>
      <c r="R25" s="1"/>
      <c r="S25" s="1"/>
      <c r="T25" s="3">
        <f t="shared" si="3"/>
        <v>13500000</v>
      </c>
    </row>
    <row r="26" spans="1:20" ht="29.25" customHeight="1">
      <c r="A26" s="8">
        <v>13</v>
      </c>
      <c r="B26" s="9" t="s">
        <v>71</v>
      </c>
      <c r="C26" s="1">
        <f t="shared" si="7"/>
        <v>14100000</v>
      </c>
      <c r="D26" s="1"/>
      <c r="E26" s="1"/>
      <c r="F26" s="1">
        <v>14100000</v>
      </c>
      <c r="G26" s="1"/>
      <c r="H26" s="1"/>
      <c r="I26" s="1"/>
      <c r="J26" s="1"/>
      <c r="K26" s="1"/>
      <c r="L26" s="1"/>
      <c r="M26" s="1"/>
      <c r="N26" s="1"/>
      <c r="O26" s="1"/>
      <c r="P26" s="3">
        <f t="shared" si="1"/>
        <v>14100000</v>
      </c>
      <c r="Q26" s="3">
        <f t="shared" si="2"/>
        <v>0</v>
      </c>
      <c r="R26" s="1"/>
      <c r="S26" s="1"/>
      <c r="T26" s="3">
        <f t="shared" si="3"/>
        <v>14100000</v>
      </c>
    </row>
    <row r="27" spans="1:20" ht="43.5" customHeight="1">
      <c r="A27" s="8">
        <v>14</v>
      </c>
      <c r="B27" s="9" t="s">
        <v>205</v>
      </c>
      <c r="C27" s="1">
        <f t="shared" si="7"/>
        <v>1700000</v>
      </c>
      <c r="D27" s="1"/>
      <c r="E27" s="1">
        <v>1700000</v>
      </c>
      <c r="F27" s="1"/>
      <c r="G27" s="1"/>
      <c r="H27" s="1"/>
      <c r="I27" s="1">
        <v>1700000</v>
      </c>
      <c r="J27" s="1"/>
      <c r="K27" s="1"/>
      <c r="L27" s="1"/>
      <c r="M27" s="1"/>
      <c r="N27" s="1"/>
      <c r="O27" s="1"/>
      <c r="P27" s="3">
        <f t="shared" si="1"/>
        <v>1700000</v>
      </c>
      <c r="Q27" s="3">
        <f t="shared" si="2"/>
        <v>1700000</v>
      </c>
      <c r="R27" s="1"/>
      <c r="S27" s="1"/>
      <c r="T27" s="3">
        <f t="shared" si="3"/>
        <v>0</v>
      </c>
    </row>
    <row r="28" spans="1:20" ht="42.75" customHeight="1">
      <c r="A28" s="8">
        <v>15</v>
      </c>
      <c r="B28" s="9" t="s">
        <v>199</v>
      </c>
      <c r="C28" s="1">
        <f t="shared" si="7"/>
        <v>1800000</v>
      </c>
      <c r="D28" s="1">
        <v>1800000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>
        <f t="shared" si="1"/>
        <v>1800000</v>
      </c>
      <c r="Q28" s="3">
        <f t="shared" si="2"/>
        <v>0</v>
      </c>
      <c r="R28" s="1"/>
      <c r="S28" s="1"/>
      <c r="T28" s="3">
        <f t="shared" si="3"/>
        <v>1800000</v>
      </c>
    </row>
    <row r="29" spans="1:20" ht="47.25" customHeight="1">
      <c r="A29" s="8">
        <v>16</v>
      </c>
      <c r="B29" s="9" t="s">
        <v>240</v>
      </c>
      <c r="C29" s="1">
        <f t="shared" si="7"/>
        <v>6000000</v>
      </c>
      <c r="D29" s="1"/>
      <c r="E29" s="1">
        <v>6000000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3">
        <f t="shared" si="1"/>
        <v>6000000</v>
      </c>
      <c r="Q29" s="3">
        <f t="shared" si="2"/>
        <v>0</v>
      </c>
      <c r="R29" s="1"/>
      <c r="S29" s="1"/>
      <c r="T29" s="3">
        <f t="shared" si="3"/>
        <v>6000000</v>
      </c>
    </row>
    <row r="30" spans="1:20" ht="42.75" customHeight="1">
      <c r="A30" s="8">
        <v>17</v>
      </c>
      <c r="B30" s="9" t="s">
        <v>206</v>
      </c>
      <c r="C30" s="1">
        <f t="shared" si="7"/>
        <v>3060000</v>
      </c>
      <c r="D30" s="1">
        <v>3060000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3">
        <f t="shared" si="1"/>
        <v>3060000</v>
      </c>
      <c r="Q30" s="3">
        <f t="shared" si="2"/>
        <v>0</v>
      </c>
      <c r="R30" s="1"/>
      <c r="S30" s="1"/>
      <c r="T30" s="3">
        <f t="shared" si="3"/>
        <v>3060000</v>
      </c>
    </row>
    <row r="31" spans="1:20" ht="51" customHeight="1">
      <c r="A31" s="8">
        <v>18</v>
      </c>
      <c r="B31" s="9" t="s">
        <v>185</v>
      </c>
      <c r="C31" s="1">
        <f t="shared" si="7"/>
        <v>4314000</v>
      </c>
      <c r="D31" s="1"/>
      <c r="E31" s="1">
        <v>4314000</v>
      </c>
      <c r="F31" s="1"/>
      <c r="G31" s="1"/>
      <c r="H31" s="1"/>
      <c r="I31" s="1">
        <v>4314000</v>
      </c>
      <c r="J31" s="1"/>
      <c r="K31" s="1"/>
      <c r="L31" s="1"/>
      <c r="M31" s="1"/>
      <c r="N31" s="1"/>
      <c r="O31" s="1"/>
      <c r="P31" s="3">
        <f t="shared" si="1"/>
        <v>4314000</v>
      </c>
      <c r="Q31" s="3">
        <f t="shared" si="2"/>
        <v>4314000</v>
      </c>
      <c r="R31" s="1"/>
      <c r="S31" s="1"/>
      <c r="T31" s="3">
        <f t="shared" si="3"/>
        <v>0</v>
      </c>
    </row>
    <row r="32" spans="1:20" ht="36.75" customHeight="1">
      <c r="A32" s="8">
        <v>19</v>
      </c>
      <c r="B32" s="9" t="s">
        <v>207</v>
      </c>
      <c r="C32" s="1">
        <f t="shared" si="7"/>
        <v>3200000</v>
      </c>
      <c r="D32" s="1"/>
      <c r="E32" s="1"/>
      <c r="F32" s="1">
        <v>3200000</v>
      </c>
      <c r="G32" s="1"/>
      <c r="H32" s="1"/>
      <c r="I32" s="1"/>
      <c r="J32" s="1"/>
      <c r="K32" s="1"/>
      <c r="L32" s="1"/>
      <c r="M32" s="1"/>
      <c r="N32" s="1"/>
      <c r="O32" s="1"/>
      <c r="P32" s="3">
        <f t="shared" si="1"/>
        <v>3200000</v>
      </c>
      <c r="Q32" s="3">
        <f t="shared" si="2"/>
        <v>0</v>
      </c>
      <c r="R32" s="1"/>
      <c r="S32" s="1"/>
      <c r="T32" s="3">
        <f t="shared" si="3"/>
        <v>3200000</v>
      </c>
    </row>
    <row r="33" spans="1:20" ht="22.5" customHeight="1">
      <c r="A33" s="8">
        <v>20</v>
      </c>
      <c r="B33" s="9" t="s">
        <v>208</v>
      </c>
      <c r="C33" s="1">
        <f t="shared" si="7"/>
        <v>8500000</v>
      </c>
      <c r="D33" s="1"/>
      <c r="E33" s="1"/>
      <c r="F33" s="1">
        <v>8500000</v>
      </c>
      <c r="G33" s="1"/>
      <c r="H33" s="1"/>
      <c r="I33" s="1"/>
      <c r="J33" s="1"/>
      <c r="K33" s="1"/>
      <c r="L33" s="1"/>
      <c r="M33" s="1"/>
      <c r="N33" s="1"/>
      <c r="O33" s="1"/>
      <c r="P33" s="3">
        <f t="shared" si="1"/>
        <v>8500000</v>
      </c>
      <c r="Q33" s="3">
        <f t="shared" si="2"/>
        <v>0</v>
      </c>
      <c r="R33" s="1"/>
      <c r="S33" s="1"/>
      <c r="T33" s="3">
        <f t="shared" si="3"/>
        <v>8500000</v>
      </c>
    </row>
    <row r="34" spans="1:20" ht="34.5" customHeight="1">
      <c r="A34" s="8">
        <v>21</v>
      </c>
      <c r="B34" s="9" t="s">
        <v>74</v>
      </c>
      <c r="C34" s="1">
        <f t="shared" si="7"/>
        <v>4500000</v>
      </c>
      <c r="D34" s="1"/>
      <c r="E34" s="1">
        <v>4500000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3">
        <f t="shared" si="1"/>
        <v>4500000</v>
      </c>
      <c r="Q34" s="3">
        <f t="shared" si="2"/>
        <v>0</v>
      </c>
      <c r="R34" s="1"/>
      <c r="S34" s="1"/>
      <c r="T34" s="3">
        <f t="shared" si="3"/>
        <v>4500000</v>
      </c>
    </row>
    <row r="35" spans="1:20" ht="67.5" customHeight="1">
      <c r="A35" s="8">
        <v>22</v>
      </c>
      <c r="B35" s="14" t="s">
        <v>144</v>
      </c>
      <c r="C35" s="1">
        <f t="shared" si="7"/>
        <v>205400000</v>
      </c>
      <c r="D35" s="1">
        <v>5400000</v>
      </c>
      <c r="E35" s="1"/>
      <c r="F35" s="1">
        <v>50000000</v>
      </c>
      <c r="G35" s="1">
        <v>50000000</v>
      </c>
      <c r="H35" s="1">
        <v>100000000</v>
      </c>
      <c r="I35" s="1"/>
      <c r="J35" s="1"/>
      <c r="K35" s="1"/>
      <c r="L35" s="1"/>
      <c r="M35" s="1"/>
      <c r="N35" s="1"/>
      <c r="O35" s="1"/>
      <c r="P35" s="3">
        <f t="shared" si="1"/>
        <v>205400000</v>
      </c>
      <c r="Q35" s="3">
        <f t="shared" si="2"/>
        <v>0</v>
      </c>
      <c r="R35" s="1"/>
      <c r="S35" s="1"/>
      <c r="T35" s="3">
        <f t="shared" si="3"/>
        <v>205400000</v>
      </c>
    </row>
    <row r="36" spans="1:20" s="5" customFormat="1" ht="31.5" customHeight="1">
      <c r="A36" s="4" t="s">
        <v>24</v>
      </c>
      <c r="B36" s="7" t="s">
        <v>23</v>
      </c>
      <c r="C36" s="3">
        <f>C37+C38+C39+C40+C41+C42+C43+C44+C45+C46+C47+C48+C49+C50+C51+C52+C53+C54+C55+C56+C57+C58+C59+C60+C61+C62+C63+C64+C65+C66+C67+C68+C69+C70+C71+C72+C73+C74+C75+C76+C77+C78+C79+C80+C81+C82+C83+C84+C85+C86+C87+C88+C89+C90+C91+C92+C93+C94+C95</f>
        <v>5566222888.4874992</v>
      </c>
      <c r="D36" s="3">
        <f t="shared" ref="D36:T36" si="8">D37+D38+D39+D40+D41+D42+D43+D44+D45+D46+D47+D48+D49+D50+D51+D52+D53+D54+D55+D56+D57+D58+D59+D60+D61+D62+D63+D64+D65+D66+D67+D68+D69+D70+D71+D72+D73+D74+D75+D76+D77+D78+D79+D80+D81+D82+D83+D84+D85+D86+D87+D88+D89+D90+D91+D92+D93+D94+D95</f>
        <v>846338912</v>
      </c>
      <c r="E36" s="3">
        <f t="shared" si="8"/>
        <v>1158501200</v>
      </c>
      <c r="F36" s="3">
        <f t="shared" si="8"/>
        <v>1068783354.9999999</v>
      </c>
      <c r="G36" s="3">
        <f t="shared" si="8"/>
        <v>1176891983.2499998</v>
      </c>
      <c r="H36" s="3">
        <f t="shared" si="8"/>
        <v>1315707438.2374997</v>
      </c>
      <c r="I36" s="3">
        <f t="shared" si="8"/>
        <v>1579487500</v>
      </c>
      <c r="J36" s="3">
        <f t="shared" si="8"/>
        <v>0</v>
      </c>
      <c r="K36" s="3">
        <f t="shared" si="8"/>
        <v>0</v>
      </c>
      <c r="L36" s="3">
        <f t="shared" si="8"/>
        <v>294000000</v>
      </c>
      <c r="M36" s="3">
        <f t="shared" si="8"/>
        <v>0</v>
      </c>
      <c r="N36" s="3">
        <f t="shared" si="8"/>
        <v>0</v>
      </c>
      <c r="O36" s="3">
        <f t="shared" si="8"/>
        <v>3741141347</v>
      </c>
      <c r="P36" s="3">
        <f t="shared" si="8"/>
        <v>1825081541.4874992</v>
      </c>
      <c r="Q36" s="3">
        <f t="shared" si="8"/>
        <v>1873487500</v>
      </c>
      <c r="R36" s="3">
        <f t="shared" si="8"/>
        <v>2593000</v>
      </c>
      <c r="S36" s="3">
        <f t="shared" si="8"/>
        <v>140335000</v>
      </c>
      <c r="T36" s="3">
        <f t="shared" si="8"/>
        <v>3549807388.4874992</v>
      </c>
    </row>
    <row r="37" spans="1:20" s="5" customFormat="1" ht="40.5" customHeight="1">
      <c r="A37" s="8">
        <v>1</v>
      </c>
      <c r="B37" s="9" t="s">
        <v>61</v>
      </c>
      <c r="C37" s="1">
        <f t="shared" ref="C37:C78" si="9">D37+E37+F37+G37+H37</f>
        <v>4709041326.4874992</v>
      </c>
      <c r="D37" s="1">
        <v>677052300</v>
      </c>
      <c r="E37" s="1">
        <v>807467700</v>
      </c>
      <c r="F37" s="1">
        <f>E37*115%</f>
        <v>928587854.99999988</v>
      </c>
      <c r="G37" s="1">
        <f t="shared" ref="G37:H37" si="10">F37*115%</f>
        <v>1067876033.2499998</v>
      </c>
      <c r="H37" s="1">
        <f t="shared" si="10"/>
        <v>1228057438.2374997</v>
      </c>
      <c r="I37" s="1">
        <f>D37+E37</f>
        <v>1484520000</v>
      </c>
      <c r="J37" s="1"/>
      <c r="K37" s="1"/>
      <c r="L37" s="1"/>
      <c r="M37" s="1"/>
      <c r="N37" s="1"/>
      <c r="O37" s="1">
        <v>3741141347</v>
      </c>
      <c r="P37" s="3">
        <f t="shared" si="1"/>
        <v>967899979.48749924</v>
      </c>
      <c r="Q37" s="3">
        <f t="shared" si="2"/>
        <v>1484520000</v>
      </c>
      <c r="R37" s="1"/>
      <c r="S37" s="1"/>
      <c r="T37" s="3">
        <f t="shared" si="3"/>
        <v>3224521326.4874992</v>
      </c>
    </row>
    <row r="38" spans="1:20" ht="42" customHeight="1">
      <c r="A38" s="6">
        <v>2</v>
      </c>
      <c r="B38" s="9" t="s">
        <v>125</v>
      </c>
      <c r="C38" s="1">
        <f t="shared" si="9"/>
        <v>10750000</v>
      </c>
      <c r="D38" s="1"/>
      <c r="E38" s="1"/>
      <c r="F38" s="1"/>
      <c r="G38" s="1"/>
      <c r="H38" s="1">
        <v>10750000</v>
      </c>
      <c r="I38" s="1"/>
      <c r="J38" s="1"/>
      <c r="K38" s="1"/>
      <c r="L38" s="1"/>
      <c r="M38" s="1"/>
      <c r="N38" s="1"/>
      <c r="O38" s="1"/>
      <c r="P38" s="3">
        <f t="shared" si="1"/>
        <v>10750000</v>
      </c>
      <c r="Q38" s="3">
        <f t="shared" si="2"/>
        <v>0</v>
      </c>
      <c r="R38" s="1"/>
      <c r="S38" s="1"/>
      <c r="T38" s="3">
        <f t="shared" si="3"/>
        <v>10750000</v>
      </c>
    </row>
    <row r="39" spans="1:20" ht="45" customHeight="1">
      <c r="A39" s="8">
        <v>3</v>
      </c>
      <c r="B39" s="9" t="s">
        <v>158</v>
      </c>
      <c r="C39" s="1">
        <f t="shared" si="9"/>
        <v>540000</v>
      </c>
      <c r="D39" s="1">
        <v>540000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3">
        <f t="shared" si="1"/>
        <v>540000</v>
      </c>
      <c r="Q39" s="3">
        <f t="shared" si="2"/>
        <v>0</v>
      </c>
      <c r="R39" s="1"/>
      <c r="S39" s="1"/>
      <c r="T39" s="3">
        <f t="shared" si="3"/>
        <v>540000</v>
      </c>
    </row>
    <row r="40" spans="1:20" ht="41.25" customHeight="1">
      <c r="A40" s="6">
        <v>4</v>
      </c>
      <c r="B40" s="9" t="s">
        <v>255</v>
      </c>
      <c r="C40" s="1">
        <f t="shared" si="9"/>
        <v>15650000</v>
      </c>
      <c r="D40" s="1"/>
      <c r="E40" s="1"/>
      <c r="F40" s="1"/>
      <c r="G40" s="1"/>
      <c r="H40" s="1">
        <v>15650000</v>
      </c>
      <c r="I40" s="1"/>
      <c r="J40" s="1"/>
      <c r="K40" s="1"/>
      <c r="L40" s="1"/>
      <c r="M40" s="1"/>
      <c r="N40" s="1"/>
      <c r="O40" s="1"/>
      <c r="P40" s="3">
        <f t="shared" si="1"/>
        <v>15650000</v>
      </c>
      <c r="Q40" s="3">
        <f t="shared" si="2"/>
        <v>0</v>
      </c>
      <c r="R40" s="1"/>
      <c r="S40" s="1"/>
      <c r="T40" s="3">
        <f t="shared" si="3"/>
        <v>15650000</v>
      </c>
    </row>
    <row r="41" spans="1:20" ht="44.25" customHeight="1">
      <c r="A41" s="8">
        <v>5</v>
      </c>
      <c r="B41" s="9" t="s">
        <v>75</v>
      </c>
      <c r="C41" s="1">
        <f t="shared" si="9"/>
        <v>16320000</v>
      </c>
      <c r="D41" s="1"/>
      <c r="E41" s="1"/>
      <c r="F41" s="1">
        <v>16320000</v>
      </c>
      <c r="G41" s="1"/>
      <c r="H41" s="1"/>
      <c r="I41" s="1"/>
      <c r="J41" s="1"/>
      <c r="K41" s="1"/>
      <c r="L41" s="1"/>
      <c r="M41" s="1"/>
      <c r="N41" s="1"/>
      <c r="O41" s="1"/>
      <c r="P41" s="3">
        <f t="shared" si="1"/>
        <v>16320000</v>
      </c>
      <c r="Q41" s="3">
        <f t="shared" si="2"/>
        <v>0</v>
      </c>
      <c r="R41" s="1"/>
      <c r="S41" s="1"/>
      <c r="T41" s="3">
        <f t="shared" si="3"/>
        <v>16320000</v>
      </c>
    </row>
    <row r="42" spans="1:20" ht="41.25" customHeight="1">
      <c r="A42" s="6">
        <v>6</v>
      </c>
      <c r="B42" s="9" t="s">
        <v>76</v>
      </c>
      <c r="C42" s="1">
        <f t="shared" si="9"/>
        <v>10680000</v>
      </c>
      <c r="D42" s="1"/>
      <c r="E42" s="1"/>
      <c r="F42" s="1"/>
      <c r="G42" s="1">
        <v>10680000</v>
      </c>
      <c r="H42" s="1"/>
      <c r="I42" s="1"/>
      <c r="J42" s="1"/>
      <c r="K42" s="1"/>
      <c r="L42" s="1"/>
      <c r="M42" s="1"/>
      <c r="N42" s="1"/>
      <c r="O42" s="1"/>
      <c r="P42" s="3">
        <f t="shared" si="1"/>
        <v>10680000</v>
      </c>
      <c r="Q42" s="3">
        <f t="shared" si="2"/>
        <v>0</v>
      </c>
      <c r="R42" s="1"/>
      <c r="S42" s="1"/>
      <c r="T42" s="3">
        <f t="shared" si="3"/>
        <v>10680000</v>
      </c>
    </row>
    <row r="43" spans="1:20" ht="43.5" customHeight="1">
      <c r="A43" s="8">
        <v>7</v>
      </c>
      <c r="B43" s="9" t="s">
        <v>77</v>
      </c>
      <c r="C43" s="1">
        <f t="shared" si="9"/>
        <v>1060000</v>
      </c>
      <c r="D43" s="1"/>
      <c r="E43" s="1"/>
      <c r="F43" s="1">
        <v>1060000</v>
      </c>
      <c r="G43" s="1"/>
      <c r="H43" s="1"/>
      <c r="I43" s="1"/>
      <c r="J43" s="1"/>
      <c r="K43" s="1"/>
      <c r="L43" s="1"/>
      <c r="M43" s="1"/>
      <c r="N43" s="1"/>
      <c r="O43" s="1"/>
      <c r="P43" s="3">
        <f t="shared" si="1"/>
        <v>1060000</v>
      </c>
      <c r="Q43" s="3">
        <f t="shared" si="2"/>
        <v>0</v>
      </c>
      <c r="R43" s="1"/>
      <c r="S43" s="1"/>
      <c r="T43" s="3">
        <f t="shared" si="3"/>
        <v>1060000</v>
      </c>
    </row>
    <row r="44" spans="1:20" ht="42" customHeight="1">
      <c r="A44" s="6">
        <v>8</v>
      </c>
      <c r="B44" s="9" t="s">
        <v>211</v>
      </c>
      <c r="C44" s="1">
        <f t="shared" si="9"/>
        <v>2338000</v>
      </c>
      <c r="D44" s="1"/>
      <c r="E44" s="1">
        <v>2338000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3">
        <f t="shared" si="1"/>
        <v>2338000</v>
      </c>
      <c r="Q44" s="3">
        <f t="shared" si="2"/>
        <v>0</v>
      </c>
      <c r="R44" s="1"/>
      <c r="S44" s="1"/>
      <c r="T44" s="3">
        <f t="shared" si="3"/>
        <v>2338000</v>
      </c>
    </row>
    <row r="45" spans="1:20" ht="42.75" customHeight="1">
      <c r="A45" s="8">
        <v>9</v>
      </c>
      <c r="B45" s="9" t="s">
        <v>210</v>
      </c>
      <c r="C45" s="1">
        <f t="shared" si="9"/>
        <v>1050000</v>
      </c>
      <c r="D45" s="1"/>
      <c r="E45" s="1"/>
      <c r="F45" s="1">
        <v>1050000</v>
      </c>
      <c r="G45" s="1"/>
      <c r="H45" s="1"/>
      <c r="I45" s="1"/>
      <c r="J45" s="1"/>
      <c r="K45" s="1"/>
      <c r="L45" s="1"/>
      <c r="M45" s="10"/>
      <c r="N45" s="10"/>
      <c r="O45" s="1"/>
      <c r="P45" s="3">
        <f t="shared" si="1"/>
        <v>1050000</v>
      </c>
      <c r="Q45" s="3">
        <f t="shared" si="2"/>
        <v>0</v>
      </c>
      <c r="R45" s="1"/>
      <c r="S45" s="1"/>
      <c r="T45" s="3">
        <f t="shared" si="3"/>
        <v>1050000</v>
      </c>
    </row>
    <row r="46" spans="1:20" ht="39.75" customHeight="1">
      <c r="A46" s="6">
        <v>10</v>
      </c>
      <c r="B46" s="9" t="s">
        <v>78</v>
      </c>
      <c r="C46" s="1">
        <f t="shared" si="9"/>
        <v>1100000</v>
      </c>
      <c r="D46" s="1"/>
      <c r="E46" s="1"/>
      <c r="F46" s="1"/>
      <c r="G46" s="1">
        <v>1100000</v>
      </c>
      <c r="H46" s="1"/>
      <c r="I46" s="1"/>
      <c r="J46" s="1"/>
      <c r="K46" s="1"/>
      <c r="L46" s="1"/>
      <c r="M46" s="1"/>
      <c r="N46" s="1"/>
      <c r="O46" s="1"/>
      <c r="P46" s="3">
        <f t="shared" si="1"/>
        <v>1100000</v>
      </c>
      <c r="Q46" s="3">
        <f t="shared" si="2"/>
        <v>0</v>
      </c>
      <c r="R46" s="1"/>
      <c r="S46" s="1"/>
      <c r="T46" s="3">
        <f t="shared" si="3"/>
        <v>1100000</v>
      </c>
    </row>
    <row r="47" spans="1:20" ht="35.25" customHeight="1">
      <c r="A47" s="8">
        <v>11</v>
      </c>
      <c r="B47" s="9" t="s">
        <v>209</v>
      </c>
      <c r="C47" s="1">
        <f t="shared" si="9"/>
        <v>350000</v>
      </c>
      <c r="D47" s="1"/>
      <c r="E47" s="1"/>
      <c r="F47" s="1"/>
      <c r="G47" s="1"/>
      <c r="H47" s="1">
        <v>350000</v>
      </c>
      <c r="I47" s="1"/>
      <c r="J47" s="1"/>
      <c r="K47" s="1"/>
      <c r="L47" s="1"/>
      <c r="M47" s="1"/>
      <c r="N47" s="1"/>
      <c r="O47" s="1"/>
      <c r="P47" s="3">
        <f t="shared" si="1"/>
        <v>350000</v>
      </c>
      <c r="Q47" s="3">
        <f t="shared" si="2"/>
        <v>0</v>
      </c>
      <c r="R47" s="1"/>
      <c r="S47" s="1"/>
      <c r="T47" s="3">
        <f t="shared" si="3"/>
        <v>350000</v>
      </c>
    </row>
    <row r="48" spans="1:20" ht="45" customHeight="1">
      <c r="A48" s="6">
        <v>12</v>
      </c>
      <c r="B48" s="9" t="s">
        <v>79</v>
      </c>
      <c r="C48" s="1">
        <f t="shared" si="9"/>
        <v>2800000</v>
      </c>
      <c r="D48" s="1"/>
      <c r="E48" s="1">
        <v>2800000</v>
      </c>
      <c r="F48" s="1"/>
      <c r="G48" s="1"/>
      <c r="H48" s="1"/>
      <c r="I48" s="1">
        <v>2800000</v>
      </c>
      <c r="J48" s="1"/>
      <c r="K48" s="1"/>
      <c r="L48" s="1"/>
      <c r="M48" s="1"/>
      <c r="N48" s="1"/>
      <c r="O48" s="1"/>
      <c r="P48" s="3">
        <f t="shared" si="1"/>
        <v>2800000</v>
      </c>
      <c r="Q48" s="3">
        <f t="shared" si="2"/>
        <v>2800000</v>
      </c>
      <c r="R48" s="1"/>
      <c r="S48" s="1"/>
      <c r="T48" s="3">
        <f t="shared" si="3"/>
        <v>0</v>
      </c>
    </row>
    <row r="49" spans="1:20" ht="43.5" customHeight="1">
      <c r="A49" s="8">
        <v>13</v>
      </c>
      <c r="B49" s="9" t="s">
        <v>80</v>
      </c>
      <c r="C49" s="1">
        <f t="shared" si="9"/>
        <v>2835000</v>
      </c>
      <c r="D49" s="1">
        <v>535000</v>
      </c>
      <c r="E49" s="1">
        <v>2300000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3">
        <f t="shared" si="1"/>
        <v>2835000</v>
      </c>
      <c r="Q49" s="3">
        <f t="shared" si="2"/>
        <v>0</v>
      </c>
      <c r="R49" s="1"/>
      <c r="S49" s="1"/>
      <c r="T49" s="3">
        <f t="shared" si="3"/>
        <v>2835000</v>
      </c>
    </row>
    <row r="50" spans="1:20" ht="30" customHeight="1">
      <c r="A50" s="6">
        <v>14</v>
      </c>
      <c r="B50" s="9" t="s">
        <v>81</v>
      </c>
      <c r="C50" s="1">
        <f t="shared" si="9"/>
        <v>4500000</v>
      </c>
      <c r="D50" s="1"/>
      <c r="E50" s="1"/>
      <c r="F50" s="1">
        <v>4500000</v>
      </c>
      <c r="G50" s="1"/>
      <c r="H50" s="1"/>
      <c r="I50" s="1"/>
      <c r="J50" s="1"/>
      <c r="K50" s="1"/>
      <c r="L50" s="1"/>
      <c r="M50" s="1"/>
      <c r="N50" s="1"/>
      <c r="O50" s="1"/>
      <c r="P50" s="3">
        <f t="shared" si="1"/>
        <v>4500000</v>
      </c>
      <c r="Q50" s="3">
        <f t="shared" si="2"/>
        <v>0</v>
      </c>
      <c r="R50" s="1"/>
      <c r="S50" s="1"/>
      <c r="T50" s="3">
        <f t="shared" si="3"/>
        <v>4500000</v>
      </c>
    </row>
    <row r="51" spans="1:20" ht="24.75" customHeight="1">
      <c r="A51" s="8">
        <v>15</v>
      </c>
      <c r="B51" s="9" t="s">
        <v>82</v>
      </c>
      <c r="C51" s="1">
        <f t="shared" si="9"/>
        <v>6300000</v>
      </c>
      <c r="D51" s="1"/>
      <c r="E51" s="1"/>
      <c r="F51" s="1"/>
      <c r="G51" s="1">
        <v>6300000</v>
      </c>
      <c r="H51" s="1"/>
      <c r="I51" s="1"/>
      <c r="J51" s="1"/>
      <c r="K51" s="1"/>
      <c r="L51" s="1"/>
      <c r="M51" s="1"/>
      <c r="N51" s="1"/>
      <c r="O51" s="1"/>
      <c r="P51" s="3">
        <f t="shared" si="1"/>
        <v>6300000</v>
      </c>
      <c r="Q51" s="3">
        <f t="shared" si="2"/>
        <v>0</v>
      </c>
      <c r="R51" s="1"/>
      <c r="S51" s="1"/>
      <c r="T51" s="3">
        <f t="shared" si="3"/>
        <v>6300000</v>
      </c>
    </row>
    <row r="52" spans="1:20" ht="40.5" customHeight="1">
      <c r="A52" s="6">
        <v>16</v>
      </c>
      <c r="B52" s="9" t="s">
        <v>83</v>
      </c>
      <c r="C52" s="1">
        <f t="shared" si="9"/>
        <v>4800000</v>
      </c>
      <c r="D52" s="1"/>
      <c r="E52" s="1"/>
      <c r="F52" s="1"/>
      <c r="G52" s="1"/>
      <c r="H52" s="1">
        <v>4800000</v>
      </c>
      <c r="I52" s="1"/>
      <c r="J52" s="1"/>
      <c r="K52" s="1"/>
      <c r="L52" s="1"/>
      <c r="M52" s="1"/>
      <c r="N52" s="1"/>
      <c r="O52" s="1"/>
      <c r="P52" s="3">
        <f t="shared" si="1"/>
        <v>4800000</v>
      </c>
      <c r="Q52" s="3">
        <f t="shared" si="2"/>
        <v>0</v>
      </c>
      <c r="R52" s="1"/>
      <c r="S52" s="1"/>
      <c r="T52" s="3">
        <f t="shared" si="3"/>
        <v>4800000</v>
      </c>
    </row>
    <row r="53" spans="1:20" ht="39" customHeight="1">
      <c r="A53" s="8">
        <v>17</v>
      </c>
      <c r="B53" s="9" t="s">
        <v>84</v>
      </c>
      <c r="C53" s="1">
        <f t="shared" si="9"/>
        <v>4599000</v>
      </c>
      <c r="D53" s="1">
        <v>473200</v>
      </c>
      <c r="E53" s="1"/>
      <c r="F53" s="1">
        <v>4125800</v>
      </c>
      <c r="G53" s="1"/>
      <c r="H53" s="1"/>
      <c r="I53" s="1"/>
      <c r="J53" s="1"/>
      <c r="K53" s="1"/>
      <c r="L53" s="1"/>
      <c r="M53" s="1"/>
      <c r="N53" s="1"/>
      <c r="O53" s="1"/>
      <c r="P53" s="3">
        <f t="shared" si="1"/>
        <v>4599000</v>
      </c>
      <c r="Q53" s="3">
        <f t="shared" si="2"/>
        <v>0</v>
      </c>
      <c r="R53" s="1"/>
      <c r="S53" s="1"/>
      <c r="T53" s="3">
        <f t="shared" si="3"/>
        <v>4599000</v>
      </c>
    </row>
    <row r="54" spans="1:20" ht="32.25" customHeight="1">
      <c r="A54" s="6">
        <v>18</v>
      </c>
      <c r="B54" s="9" t="s">
        <v>214</v>
      </c>
      <c r="C54" s="1">
        <f t="shared" si="9"/>
        <v>2300000</v>
      </c>
      <c r="D54" s="1"/>
      <c r="E54" s="1">
        <v>2300000</v>
      </c>
      <c r="F54" s="1"/>
      <c r="G54" s="1"/>
      <c r="H54" s="1"/>
      <c r="I54" s="1">
        <v>2300000</v>
      </c>
      <c r="J54" s="1"/>
      <c r="K54" s="1"/>
      <c r="L54" s="1"/>
      <c r="M54" s="1"/>
      <c r="N54" s="1"/>
      <c r="O54" s="1"/>
      <c r="P54" s="3">
        <f t="shared" si="1"/>
        <v>2300000</v>
      </c>
      <c r="Q54" s="3">
        <f t="shared" si="2"/>
        <v>2300000</v>
      </c>
      <c r="R54" s="1"/>
      <c r="S54" s="1"/>
      <c r="T54" s="3">
        <f t="shared" si="3"/>
        <v>0</v>
      </c>
    </row>
    <row r="55" spans="1:20" ht="39.75" customHeight="1">
      <c r="A55" s="8">
        <v>19</v>
      </c>
      <c r="B55" s="9" t="s">
        <v>212</v>
      </c>
      <c r="C55" s="1">
        <f t="shared" si="9"/>
        <v>18500000</v>
      </c>
      <c r="D55" s="1"/>
      <c r="E55" s="1"/>
      <c r="F55" s="1">
        <v>8500000</v>
      </c>
      <c r="G55" s="1"/>
      <c r="H55" s="1">
        <v>10000000</v>
      </c>
      <c r="I55" s="1"/>
      <c r="J55" s="1"/>
      <c r="K55" s="1"/>
      <c r="L55" s="1"/>
      <c r="M55" s="1"/>
      <c r="N55" s="1"/>
      <c r="O55" s="1"/>
      <c r="P55" s="3">
        <f t="shared" si="1"/>
        <v>18500000</v>
      </c>
      <c r="Q55" s="3">
        <f t="shared" si="2"/>
        <v>0</v>
      </c>
      <c r="R55" s="1"/>
      <c r="S55" s="1"/>
      <c r="T55" s="3">
        <f t="shared" si="3"/>
        <v>18500000</v>
      </c>
    </row>
    <row r="56" spans="1:20" ht="31.5" customHeight="1">
      <c r="A56" s="6">
        <v>20</v>
      </c>
      <c r="B56" s="9" t="s">
        <v>213</v>
      </c>
      <c r="C56" s="1">
        <f t="shared" si="9"/>
        <v>4483700</v>
      </c>
      <c r="D56" s="1">
        <v>869000</v>
      </c>
      <c r="E56" s="1"/>
      <c r="F56" s="1"/>
      <c r="G56" s="1">
        <v>1614700</v>
      </c>
      <c r="H56" s="1">
        <v>2000000</v>
      </c>
      <c r="I56" s="1"/>
      <c r="J56" s="1"/>
      <c r="K56" s="1"/>
      <c r="L56" s="1"/>
      <c r="M56" s="1"/>
      <c r="N56" s="1"/>
      <c r="O56" s="1"/>
      <c r="P56" s="3">
        <f t="shared" si="1"/>
        <v>4483700</v>
      </c>
      <c r="Q56" s="3">
        <f t="shared" si="2"/>
        <v>0</v>
      </c>
      <c r="R56" s="1"/>
      <c r="S56" s="1"/>
      <c r="T56" s="3">
        <f t="shared" si="3"/>
        <v>4483700</v>
      </c>
    </row>
    <row r="57" spans="1:20" ht="45.75" customHeight="1">
      <c r="A57" s="8">
        <v>21</v>
      </c>
      <c r="B57" s="9" t="s">
        <v>215</v>
      </c>
      <c r="C57" s="1">
        <f t="shared" si="9"/>
        <v>185000000</v>
      </c>
      <c r="D57" s="1"/>
      <c r="E57" s="1">
        <v>185000000</v>
      </c>
      <c r="F57" s="1"/>
      <c r="G57" s="1"/>
      <c r="H57" s="1"/>
      <c r="I57" s="1">
        <v>64750000</v>
      </c>
      <c r="J57" s="1"/>
      <c r="K57" s="1"/>
      <c r="L57" s="1"/>
      <c r="M57" s="1"/>
      <c r="N57" s="1"/>
      <c r="O57" s="1"/>
      <c r="P57" s="3">
        <f t="shared" si="1"/>
        <v>185000000</v>
      </c>
      <c r="Q57" s="3">
        <f t="shared" si="2"/>
        <v>64750000</v>
      </c>
      <c r="R57" s="1"/>
      <c r="S57" s="1">
        <v>120250000</v>
      </c>
      <c r="T57" s="3">
        <f t="shared" si="3"/>
        <v>0</v>
      </c>
    </row>
    <row r="58" spans="1:20" ht="26.25" customHeight="1">
      <c r="A58" s="6">
        <v>22</v>
      </c>
      <c r="B58" s="9" t="s">
        <v>175</v>
      </c>
      <c r="C58" s="1">
        <f t="shared" si="9"/>
        <v>15552000</v>
      </c>
      <c r="D58" s="1"/>
      <c r="E58" s="1">
        <v>5000000</v>
      </c>
      <c r="F58" s="1">
        <v>5000000</v>
      </c>
      <c r="G58" s="1">
        <v>5552000</v>
      </c>
      <c r="H58" s="1"/>
      <c r="I58" s="1"/>
      <c r="J58" s="1"/>
      <c r="K58" s="1"/>
      <c r="L58" s="1"/>
      <c r="M58" s="1"/>
      <c r="N58" s="1"/>
      <c r="O58" s="1"/>
      <c r="P58" s="3">
        <f t="shared" si="1"/>
        <v>15552000</v>
      </c>
      <c r="Q58" s="3">
        <f t="shared" si="2"/>
        <v>0</v>
      </c>
      <c r="R58" s="1"/>
      <c r="S58" s="1"/>
      <c r="T58" s="3">
        <f t="shared" si="3"/>
        <v>15552000</v>
      </c>
    </row>
    <row r="59" spans="1:20" ht="30.75" customHeight="1">
      <c r="A59" s="8">
        <v>23</v>
      </c>
      <c r="B59" s="9" t="s">
        <v>168</v>
      </c>
      <c r="C59" s="1">
        <f t="shared" si="9"/>
        <v>24500000</v>
      </c>
      <c r="D59" s="1"/>
      <c r="E59" s="1"/>
      <c r="F59" s="1">
        <v>24500000</v>
      </c>
      <c r="G59" s="1"/>
      <c r="H59" s="1"/>
      <c r="I59" s="1"/>
      <c r="J59" s="1"/>
      <c r="K59" s="1"/>
      <c r="L59" s="1"/>
      <c r="M59" s="1"/>
      <c r="N59" s="1"/>
      <c r="O59" s="1"/>
      <c r="P59" s="3">
        <f t="shared" si="1"/>
        <v>24500000</v>
      </c>
      <c r="Q59" s="3">
        <f t="shared" si="2"/>
        <v>0</v>
      </c>
      <c r="R59" s="1"/>
      <c r="S59" s="1"/>
      <c r="T59" s="3">
        <f t="shared" si="3"/>
        <v>24500000</v>
      </c>
    </row>
    <row r="60" spans="1:20" ht="30.75" customHeight="1">
      <c r="A60" s="6">
        <v>24</v>
      </c>
      <c r="B60" s="9" t="s">
        <v>166</v>
      </c>
      <c r="C60" s="1">
        <f t="shared" si="9"/>
        <v>13402000</v>
      </c>
      <c r="D60" s="1">
        <v>1400300</v>
      </c>
      <c r="E60" s="1">
        <v>3402000</v>
      </c>
      <c r="F60" s="1">
        <v>2599700</v>
      </c>
      <c r="G60" s="1">
        <v>4000000</v>
      </c>
      <c r="H60" s="1">
        <v>2000000</v>
      </c>
      <c r="I60" s="1">
        <v>3402000</v>
      </c>
      <c r="J60" s="1"/>
      <c r="K60" s="1"/>
      <c r="L60" s="1"/>
      <c r="M60" s="1"/>
      <c r="N60" s="1"/>
      <c r="O60" s="1"/>
      <c r="P60" s="3">
        <f t="shared" si="1"/>
        <v>13402000</v>
      </c>
      <c r="Q60" s="3">
        <f t="shared" si="2"/>
        <v>3402000</v>
      </c>
      <c r="R60" s="1"/>
      <c r="S60" s="1"/>
      <c r="T60" s="3">
        <f t="shared" si="3"/>
        <v>10000000</v>
      </c>
    </row>
    <row r="61" spans="1:20" ht="47.25" customHeight="1">
      <c r="A61" s="8">
        <v>25</v>
      </c>
      <c r="B61" s="9" t="s">
        <v>167</v>
      </c>
      <c r="C61" s="1">
        <f t="shared" si="9"/>
        <v>21300000</v>
      </c>
      <c r="D61" s="1"/>
      <c r="E61" s="1"/>
      <c r="F61" s="1"/>
      <c r="G61" s="1">
        <v>21300000</v>
      </c>
      <c r="H61" s="1"/>
      <c r="I61" s="1"/>
      <c r="J61" s="1"/>
      <c r="K61" s="1"/>
      <c r="L61" s="1"/>
      <c r="M61" s="1"/>
      <c r="N61" s="1"/>
      <c r="O61" s="1"/>
      <c r="P61" s="3">
        <f t="shared" si="1"/>
        <v>21300000</v>
      </c>
      <c r="Q61" s="3">
        <f t="shared" si="2"/>
        <v>0</v>
      </c>
      <c r="R61" s="1"/>
      <c r="S61" s="1"/>
      <c r="T61" s="3">
        <f t="shared" si="3"/>
        <v>21300000</v>
      </c>
    </row>
    <row r="62" spans="1:20" ht="44.25" customHeight="1">
      <c r="A62" s="6">
        <v>26</v>
      </c>
      <c r="B62" s="9" t="s">
        <v>169</v>
      </c>
      <c r="C62" s="1">
        <f t="shared" si="9"/>
        <v>15300000</v>
      </c>
      <c r="D62" s="1"/>
      <c r="E62" s="1"/>
      <c r="F62" s="1"/>
      <c r="G62" s="1"/>
      <c r="H62" s="1">
        <v>15300000</v>
      </c>
      <c r="I62" s="1"/>
      <c r="J62" s="1"/>
      <c r="K62" s="1"/>
      <c r="L62" s="1"/>
      <c r="M62" s="1"/>
      <c r="N62" s="1"/>
      <c r="O62" s="1"/>
      <c r="P62" s="3">
        <f t="shared" si="1"/>
        <v>15300000</v>
      </c>
      <c r="Q62" s="3">
        <f t="shared" si="2"/>
        <v>0</v>
      </c>
      <c r="R62" s="1"/>
      <c r="S62" s="1"/>
      <c r="T62" s="3">
        <f t="shared" si="3"/>
        <v>15300000</v>
      </c>
    </row>
    <row r="63" spans="1:20" ht="28.5" customHeight="1">
      <c r="A63" s="8">
        <v>27</v>
      </c>
      <c r="B63" s="9" t="s">
        <v>164</v>
      </c>
      <c r="C63" s="1">
        <f t="shared" si="9"/>
        <v>9105000</v>
      </c>
      <c r="D63" s="1">
        <v>4000000</v>
      </c>
      <c r="E63" s="1">
        <v>5105000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3">
        <f t="shared" si="1"/>
        <v>9105000</v>
      </c>
      <c r="Q63" s="3">
        <f t="shared" si="2"/>
        <v>0</v>
      </c>
      <c r="R63" s="1"/>
      <c r="S63" s="1"/>
      <c r="T63" s="3">
        <f t="shared" si="3"/>
        <v>9105000</v>
      </c>
    </row>
    <row r="64" spans="1:20" ht="27.75" customHeight="1">
      <c r="A64" s="6">
        <v>28</v>
      </c>
      <c r="B64" s="9" t="s">
        <v>85</v>
      </c>
      <c r="C64" s="1">
        <f t="shared" si="9"/>
        <v>4300000</v>
      </c>
      <c r="D64" s="1">
        <v>4300000</v>
      </c>
      <c r="E64" s="1"/>
      <c r="F64" s="1"/>
      <c r="G64" s="1"/>
      <c r="H64" s="1"/>
      <c r="I64" s="1">
        <v>5105000</v>
      </c>
      <c r="J64" s="1"/>
      <c r="K64" s="1"/>
      <c r="L64" s="1"/>
      <c r="M64" s="1"/>
      <c r="N64" s="1"/>
      <c r="O64" s="1"/>
      <c r="P64" s="3">
        <f t="shared" si="1"/>
        <v>4300000</v>
      </c>
      <c r="Q64" s="3">
        <f t="shared" si="2"/>
        <v>5105000</v>
      </c>
      <c r="R64" s="1"/>
      <c r="S64" s="1"/>
      <c r="T64" s="3">
        <f t="shared" si="3"/>
        <v>-805000</v>
      </c>
    </row>
    <row r="65" spans="1:20" ht="42" customHeight="1">
      <c r="A65" s="8">
        <v>29</v>
      </c>
      <c r="B65" s="9" t="s">
        <v>216</v>
      </c>
      <c r="C65" s="1">
        <f t="shared" si="9"/>
        <v>52400000</v>
      </c>
      <c r="D65" s="1"/>
      <c r="E65" s="1"/>
      <c r="F65" s="1"/>
      <c r="G65" s="1">
        <v>52400000</v>
      </c>
      <c r="H65" s="1"/>
      <c r="I65" s="1"/>
      <c r="J65" s="1"/>
      <c r="K65" s="1"/>
      <c r="L65" s="1"/>
      <c r="M65" s="1"/>
      <c r="N65" s="1"/>
      <c r="O65" s="1"/>
      <c r="P65" s="3">
        <f t="shared" si="1"/>
        <v>52400000</v>
      </c>
      <c r="Q65" s="3">
        <f t="shared" si="2"/>
        <v>0</v>
      </c>
      <c r="R65" s="1"/>
      <c r="S65" s="1"/>
      <c r="T65" s="3">
        <f t="shared" si="3"/>
        <v>52400000</v>
      </c>
    </row>
    <row r="66" spans="1:20" ht="40.5" customHeight="1">
      <c r="A66" s="6">
        <v>30</v>
      </c>
      <c r="B66" s="9" t="s">
        <v>86</v>
      </c>
      <c r="C66" s="1">
        <f t="shared" si="9"/>
        <v>23000000</v>
      </c>
      <c r="D66" s="1"/>
      <c r="E66" s="1"/>
      <c r="F66" s="1"/>
      <c r="G66" s="1"/>
      <c r="H66" s="1">
        <v>23000000</v>
      </c>
      <c r="I66" s="1"/>
      <c r="J66" s="1"/>
      <c r="K66" s="1"/>
      <c r="L66" s="1"/>
      <c r="M66" s="1"/>
      <c r="N66" s="1"/>
      <c r="O66" s="1"/>
      <c r="P66" s="3">
        <f t="shared" si="1"/>
        <v>23000000</v>
      </c>
      <c r="Q66" s="3">
        <f t="shared" si="2"/>
        <v>0</v>
      </c>
      <c r="R66" s="1"/>
      <c r="S66" s="1"/>
      <c r="T66" s="3">
        <f t="shared" si="3"/>
        <v>23000000</v>
      </c>
    </row>
    <row r="67" spans="1:20" ht="43.5" customHeight="1">
      <c r="A67" s="8">
        <v>31</v>
      </c>
      <c r="B67" s="9" t="s">
        <v>87</v>
      </c>
      <c r="C67" s="1">
        <f t="shared" si="9"/>
        <v>16000000</v>
      </c>
      <c r="D67" s="1"/>
      <c r="E67" s="1">
        <v>16000000</v>
      </c>
      <c r="F67" s="1"/>
      <c r="G67" s="1"/>
      <c r="H67" s="1"/>
      <c r="I67" s="1"/>
      <c r="J67" s="1"/>
      <c r="K67" s="1"/>
      <c r="L67" s="1">
        <v>16000000</v>
      </c>
      <c r="M67" s="1"/>
      <c r="N67" s="1"/>
      <c r="O67" s="1"/>
      <c r="P67" s="3">
        <f t="shared" si="1"/>
        <v>16000000</v>
      </c>
      <c r="Q67" s="3">
        <f t="shared" si="2"/>
        <v>16000000</v>
      </c>
      <c r="R67" s="1"/>
      <c r="S67" s="1"/>
      <c r="T67" s="3">
        <f t="shared" si="3"/>
        <v>0</v>
      </c>
    </row>
    <row r="68" spans="1:20" ht="30.75" customHeight="1">
      <c r="A68" s="6">
        <v>32</v>
      </c>
      <c r="B68" s="9" t="s">
        <v>165</v>
      </c>
      <c r="C68" s="1">
        <f t="shared" si="9"/>
        <v>2377250</v>
      </c>
      <c r="D68" s="1">
        <v>116000</v>
      </c>
      <c r="E68" s="1"/>
      <c r="F68" s="1"/>
      <c r="G68" s="1">
        <v>2261250</v>
      </c>
      <c r="H68" s="1"/>
      <c r="I68" s="1"/>
      <c r="J68" s="1"/>
      <c r="K68" s="1"/>
      <c r="L68" s="1"/>
      <c r="M68" s="1"/>
      <c r="N68" s="1"/>
      <c r="O68" s="1"/>
      <c r="P68" s="3">
        <f t="shared" si="1"/>
        <v>2377250</v>
      </c>
      <c r="Q68" s="3">
        <f t="shared" si="2"/>
        <v>0</v>
      </c>
      <c r="R68" s="1"/>
      <c r="S68" s="1"/>
      <c r="T68" s="3">
        <f t="shared" si="3"/>
        <v>2377250</v>
      </c>
    </row>
    <row r="69" spans="1:20" ht="28.5" customHeight="1">
      <c r="A69" s="8">
        <v>33</v>
      </c>
      <c r="B69" s="9" t="s">
        <v>88</v>
      </c>
      <c r="C69" s="1">
        <f t="shared" si="9"/>
        <v>2800000</v>
      </c>
      <c r="D69" s="1">
        <v>2800000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3">
        <f t="shared" si="1"/>
        <v>2800000</v>
      </c>
      <c r="Q69" s="3">
        <f t="shared" si="2"/>
        <v>0</v>
      </c>
      <c r="R69" s="1"/>
      <c r="S69" s="1"/>
      <c r="T69" s="3">
        <f t="shared" si="3"/>
        <v>2800000</v>
      </c>
    </row>
    <row r="70" spans="1:20" ht="42" customHeight="1">
      <c r="A70" s="6">
        <v>34</v>
      </c>
      <c r="B70" s="9" t="s">
        <v>217</v>
      </c>
      <c r="C70" s="1">
        <f t="shared" si="9"/>
        <v>2662500</v>
      </c>
      <c r="D70" s="1">
        <v>2662500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3">
        <f t="shared" si="1"/>
        <v>2662500</v>
      </c>
      <c r="Q70" s="3">
        <f t="shared" si="2"/>
        <v>0</v>
      </c>
      <c r="R70" s="1"/>
      <c r="S70" s="1"/>
      <c r="T70" s="3">
        <f t="shared" si="3"/>
        <v>2662500</v>
      </c>
    </row>
    <row r="71" spans="1:20" ht="30" customHeight="1">
      <c r="A71" s="8">
        <v>35</v>
      </c>
      <c r="B71" s="9" t="s">
        <v>89</v>
      </c>
      <c r="C71" s="1">
        <f t="shared" si="9"/>
        <v>13700000</v>
      </c>
      <c r="D71" s="1">
        <v>13700000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3">
        <f t="shared" si="1"/>
        <v>13700000</v>
      </c>
      <c r="Q71" s="3">
        <f t="shared" si="2"/>
        <v>0</v>
      </c>
      <c r="R71" s="1"/>
      <c r="S71" s="1"/>
      <c r="T71" s="3">
        <f t="shared" si="3"/>
        <v>13700000</v>
      </c>
    </row>
    <row r="72" spans="1:20" ht="40.5" customHeight="1">
      <c r="A72" s="6">
        <v>36</v>
      </c>
      <c r="B72" s="9" t="s">
        <v>218</v>
      </c>
      <c r="C72" s="1">
        <f t="shared" si="9"/>
        <v>1900000</v>
      </c>
      <c r="D72" s="1"/>
      <c r="E72" s="1"/>
      <c r="F72" s="1"/>
      <c r="G72" s="1">
        <v>1900000</v>
      </c>
      <c r="H72" s="1"/>
      <c r="I72" s="1"/>
      <c r="J72" s="1"/>
      <c r="K72" s="1"/>
      <c r="L72" s="1"/>
      <c r="M72" s="1"/>
      <c r="N72" s="1"/>
      <c r="O72" s="1"/>
      <c r="P72" s="3">
        <f t="shared" si="1"/>
        <v>1900000</v>
      </c>
      <c r="Q72" s="3">
        <f t="shared" si="2"/>
        <v>0</v>
      </c>
      <c r="R72" s="1"/>
      <c r="S72" s="1"/>
      <c r="T72" s="3">
        <f t="shared" si="3"/>
        <v>1900000</v>
      </c>
    </row>
    <row r="73" spans="1:20" ht="23.25" customHeight="1">
      <c r="A73" s="8">
        <v>37</v>
      </c>
      <c r="B73" s="9" t="s">
        <v>90</v>
      </c>
      <c r="C73" s="1">
        <f t="shared" si="9"/>
        <v>2900000</v>
      </c>
      <c r="D73" s="1"/>
      <c r="E73" s="1"/>
      <c r="F73" s="1"/>
      <c r="G73" s="1"/>
      <c r="H73" s="1">
        <v>2900000</v>
      </c>
      <c r="I73" s="1"/>
      <c r="J73" s="1"/>
      <c r="K73" s="1"/>
      <c r="L73" s="1"/>
      <c r="M73" s="1"/>
      <c r="N73" s="1"/>
      <c r="O73" s="1"/>
      <c r="P73" s="3">
        <f t="shared" si="1"/>
        <v>2900000</v>
      </c>
      <c r="Q73" s="3">
        <f t="shared" si="2"/>
        <v>0</v>
      </c>
      <c r="R73" s="1"/>
      <c r="S73" s="1"/>
      <c r="T73" s="3">
        <f t="shared" si="3"/>
        <v>2900000</v>
      </c>
    </row>
    <row r="74" spans="1:20" ht="53.25" customHeight="1">
      <c r="A74" s="6">
        <v>38</v>
      </c>
      <c r="B74" s="9" t="s">
        <v>91</v>
      </c>
      <c r="C74" s="1">
        <f t="shared" si="9"/>
        <v>450000</v>
      </c>
      <c r="D74" s="1"/>
      <c r="E74" s="1"/>
      <c r="F74" s="1">
        <v>450000</v>
      </c>
      <c r="G74" s="1"/>
      <c r="H74" s="1"/>
      <c r="I74" s="1"/>
      <c r="J74" s="1"/>
      <c r="K74" s="1"/>
      <c r="L74" s="1"/>
      <c r="M74" s="1"/>
      <c r="N74" s="1"/>
      <c r="O74" s="1"/>
      <c r="P74" s="3">
        <f t="shared" ref="P74:P139" si="11">C74-O74</f>
        <v>450000</v>
      </c>
      <c r="Q74" s="3">
        <f t="shared" si="2"/>
        <v>0</v>
      </c>
      <c r="R74" s="1"/>
      <c r="S74" s="1"/>
      <c r="T74" s="3">
        <f t="shared" ref="T74:T138" si="12">C74-Q74-R74-S74</f>
        <v>450000</v>
      </c>
    </row>
    <row r="75" spans="1:20" ht="30.75" customHeight="1">
      <c r="A75" s="8">
        <v>39</v>
      </c>
      <c r="B75" s="9" t="s">
        <v>181</v>
      </c>
      <c r="C75" s="1">
        <f t="shared" si="9"/>
        <v>5228500</v>
      </c>
      <c r="D75" s="1">
        <v>2000000</v>
      </c>
      <c r="E75" s="1">
        <v>3228500</v>
      </c>
      <c r="F75" s="1"/>
      <c r="G75" s="1"/>
      <c r="H75" s="1"/>
      <c r="I75" s="1">
        <v>3228500</v>
      </c>
      <c r="J75" s="1"/>
      <c r="K75" s="1"/>
      <c r="L75" s="1"/>
      <c r="M75" s="1"/>
      <c r="N75" s="1"/>
      <c r="O75" s="1"/>
      <c r="P75" s="3">
        <f t="shared" si="11"/>
        <v>5228500</v>
      </c>
      <c r="Q75" s="3">
        <f t="shared" si="2"/>
        <v>3228500</v>
      </c>
      <c r="R75" s="1"/>
      <c r="S75" s="1"/>
      <c r="T75" s="3">
        <f t="shared" si="12"/>
        <v>2000000</v>
      </c>
    </row>
    <row r="76" spans="1:20" ht="57.75" customHeight="1">
      <c r="A76" s="6">
        <v>40</v>
      </c>
      <c r="B76" s="14" t="s">
        <v>146</v>
      </c>
      <c r="C76" s="1">
        <f t="shared" si="9"/>
        <v>142500000</v>
      </c>
      <c r="D76" s="11">
        <v>22500000</v>
      </c>
      <c r="E76" s="11">
        <v>60000000</v>
      </c>
      <c r="F76" s="11">
        <v>60000000</v>
      </c>
      <c r="G76" s="11"/>
      <c r="H76" s="1"/>
      <c r="I76" s="1"/>
      <c r="J76" s="1"/>
      <c r="K76" s="1"/>
      <c r="L76" s="1">
        <v>142500000</v>
      </c>
      <c r="M76" s="1"/>
      <c r="N76" s="1"/>
      <c r="O76" s="1"/>
      <c r="P76" s="3">
        <f t="shared" si="11"/>
        <v>142500000</v>
      </c>
      <c r="Q76" s="3">
        <f t="shared" ref="Q76:Q141" si="13">I76+J76+K76+L76+M76</f>
        <v>142500000</v>
      </c>
      <c r="R76" s="1"/>
      <c r="S76" s="1"/>
      <c r="T76" s="3">
        <f t="shared" si="12"/>
        <v>0</v>
      </c>
    </row>
    <row r="77" spans="1:20" ht="44.25" customHeight="1">
      <c r="A77" s="8">
        <v>41</v>
      </c>
      <c r="B77" s="9" t="s">
        <v>251</v>
      </c>
      <c r="C77" s="1">
        <f t="shared" si="9"/>
        <v>2593000</v>
      </c>
      <c r="D77" s="1"/>
      <c r="E77" s="1">
        <v>2593000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3">
        <f t="shared" si="11"/>
        <v>2593000</v>
      </c>
      <c r="Q77" s="3">
        <f t="shared" si="13"/>
        <v>0</v>
      </c>
      <c r="R77" s="1">
        <v>2593000</v>
      </c>
      <c r="S77" s="1"/>
      <c r="T77" s="3">
        <f t="shared" si="12"/>
        <v>0</v>
      </c>
    </row>
    <row r="78" spans="1:20" ht="38.25" customHeight="1">
      <c r="A78" s="6">
        <v>42</v>
      </c>
      <c r="B78" s="9" t="s">
        <v>170</v>
      </c>
      <c r="C78" s="1">
        <f t="shared" si="9"/>
        <v>700000</v>
      </c>
      <c r="D78" s="1"/>
      <c r="E78" s="1"/>
      <c r="F78" s="1">
        <v>700000</v>
      </c>
      <c r="G78" s="1"/>
      <c r="H78" s="1"/>
      <c r="I78" s="1"/>
      <c r="J78" s="1"/>
      <c r="K78" s="1"/>
      <c r="L78" s="1"/>
      <c r="M78" s="1"/>
      <c r="N78" s="1"/>
      <c r="O78" s="1"/>
      <c r="P78" s="3">
        <f t="shared" si="11"/>
        <v>700000</v>
      </c>
      <c r="Q78" s="3">
        <f t="shared" si="13"/>
        <v>0</v>
      </c>
      <c r="R78" s="1"/>
      <c r="S78" s="1"/>
      <c r="T78" s="3">
        <f t="shared" si="12"/>
        <v>700000</v>
      </c>
    </row>
    <row r="79" spans="1:20" ht="27" customHeight="1">
      <c r="A79" s="8">
        <v>43</v>
      </c>
      <c r="B79" s="9" t="s">
        <v>92</v>
      </c>
      <c r="C79" s="1">
        <f t="shared" ref="C79:C95" si="14">D79+E79+F79+G79+H79</f>
        <v>15500000</v>
      </c>
      <c r="D79" s="1"/>
      <c r="E79" s="1">
        <v>15500000</v>
      </c>
      <c r="F79" s="1"/>
      <c r="G79" s="1"/>
      <c r="H79" s="1"/>
      <c r="I79" s="1">
        <v>5425000</v>
      </c>
      <c r="J79" s="1"/>
      <c r="K79" s="1"/>
      <c r="L79" s="1"/>
      <c r="M79" s="1"/>
      <c r="N79" s="1"/>
      <c r="O79" s="1"/>
      <c r="P79" s="3">
        <f t="shared" si="11"/>
        <v>15500000</v>
      </c>
      <c r="Q79" s="3">
        <f t="shared" si="13"/>
        <v>5425000</v>
      </c>
      <c r="R79" s="1"/>
      <c r="S79" s="1">
        <v>10075000</v>
      </c>
      <c r="T79" s="3">
        <f t="shared" si="12"/>
        <v>0</v>
      </c>
    </row>
    <row r="80" spans="1:20" ht="36.75" customHeight="1">
      <c r="A80" s="6">
        <v>44</v>
      </c>
      <c r="B80" s="9" t="s">
        <v>171</v>
      </c>
      <c r="C80" s="1">
        <f t="shared" si="14"/>
        <v>228000</v>
      </c>
      <c r="D80" s="1"/>
      <c r="E80" s="1"/>
      <c r="F80" s="1"/>
      <c r="G80" s="1">
        <v>228000</v>
      </c>
      <c r="H80" s="1"/>
      <c r="I80" s="1"/>
      <c r="J80" s="1"/>
      <c r="K80" s="1"/>
      <c r="L80" s="1"/>
      <c r="M80" s="1"/>
      <c r="N80" s="1"/>
      <c r="O80" s="1"/>
      <c r="P80" s="3">
        <f t="shared" si="11"/>
        <v>228000</v>
      </c>
      <c r="Q80" s="3">
        <f t="shared" si="13"/>
        <v>0</v>
      </c>
      <c r="R80" s="1"/>
      <c r="S80" s="1"/>
      <c r="T80" s="3">
        <f t="shared" si="12"/>
        <v>228000</v>
      </c>
    </row>
    <row r="81" spans="1:20" ht="25.5" customHeight="1">
      <c r="A81" s="8">
        <v>45</v>
      </c>
      <c r="B81" s="9" t="s">
        <v>93</v>
      </c>
      <c r="C81" s="1">
        <f t="shared" si="14"/>
        <v>3500000</v>
      </c>
      <c r="D81" s="1"/>
      <c r="E81" s="1">
        <v>3500000</v>
      </c>
      <c r="F81" s="1"/>
      <c r="G81" s="1"/>
      <c r="H81" s="1"/>
      <c r="I81" s="1"/>
      <c r="J81" s="1"/>
      <c r="K81" s="1"/>
      <c r="L81" s="1">
        <v>3500000</v>
      </c>
      <c r="M81" s="1"/>
      <c r="N81" s="1"/>
      <c r="O81" s="1"/>
      <c r="P81" s="3">
        <f t="shared" si="11"/>
        <v>3500000</v>
      </c>
      <c r="Q81" s="3">
        <f t="shared" si="13"/>
        <v>3500000</v>
      </c>
      <c r="R81" s="1"/>
      <c r="S81" s="1"/>
      <c r="T81" s="3">
        <f t="shared" si="12"/>
        <v>0</v>
      </c>
    </row>
    <row r="82" spans="1:20" ht="39" customHeight="1">
      <c r="A82" s="6">
        <v>46</v>
      </c>
      <c r="B82" s="9" t="s">
        <v>94</v>
      </c>
      <c r="C82" s="1">
        <f t="shared" si="14"/>
        <v>24000000</v>
      </c>
      <c r="D82" s="1"/>
      <c r="E82" s="1">
        <v>24000000</v>
      </c>
      <c r="F82" s="1"/>
      <c r="G82" s="1"/>
      <c r="H82" s="1"/>
      <c r="I82" s="1"/>
      <c r="J82" s="1"/>
      <c r="K82" s="1"/>
      <c r="L82" s="1">
        <v>24000000</v>
      </c>
      <c r="M82" s="1"/>
      <c r="N82" s="1"/>
      <c r="O82" s="1"/>
      <c r="P82" s="3">
        <f t="shared" si="11"/>
        <v>24000000</v>
      </c>
      <c r="Q82" s="3">
        <f t="shared" si="13"/>
        <v>24000000</v>
      </c>
      <c r="R82" s="1"/>
      <c r="S82" s="1"/>
      <c r="T82" s="3">
        <f t="shared" si="12"/>
        <v>0</v>
      </c>
    </row>
    <row r="83" spans="1:20" ht="25.5" customHeight="1">
      <c r="A83" s="8">
        <v>47</v>
      </c>
      <c r="B83" s="9" t="s">
        <v>108</v>
      </c>
      <c r="C83" s="1">
        <f t="shared" si="14"/>
        <v>15400000</v>
      </c>
      <c r="D83" s="1"/>
      <c r="E83" s="1">
        <v>15400000</v>
      </c>
      <c r="F83" s="1"/>
      <c r="G83" s="1"/>
      <c r="H83" s="1"/>
      <c r="I83" s="1">
        <v>5390000</v>
      </c>
      <c r="J83" s="1"/>
      <c r="K83" s="1"/>
      <c r="L83" s="1"/>
      <c r="M83" s="1"/>
      <c r="N83" s="1"/>
      <c r="O83" s="1"/>
      <c r="P83" s="3">
        <f t="shared" si="11"/>
        <v>15400000</v>
      </c>
      <c r="Q83" s="3">
        <f t="shared" si="13"/>
        <v>5390000</v>
      </c>
      <c r="R83" s="1"/>
      <c r="S83" s="1">
        <v>10010000</v>
      </c>
      <c r="T83" s="3">
        <f t="shared" si="12"/>
        <v>0</v>
      </c>
    </row>
    <row r="84" spans="1:20" ht="57.75" customHeight="1">
      <c r="A84" s="6">
        <v>48</v>
      </c>
      <c r="B84" s="9" t="s">
        <v>98</v>
      </c>
      <c r="C84" s="1">
        <f t="shared" si="14"/>
        <v>2365612</v>
      </c>
      <c r="D84" s="1">
        <v>2365612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3">
        <f t="shared" si="11"/>
        <v>2365612</v>
      </c>
      <c r="Q84" s="3">
        <f t="shared" si="13"/>
        <v>0</v>
      </c>
      <c r="R84" s="1"/>
      <c r="S84" s="1"/>
      <c r="T84" s="3">
        <f t="shared" si="12"/>
        <v>2365612</v>
      </c>
    </row>
    <row r="85" spans="1:20" ht="40.5" customHeight="1">
      <c r="A85" s="8">
        <v>49</v>
      </c>
      <c r="B85" s="9" t="s">
        <v>99</v>
      </c>
      <c r="C85" s="1">
        <f t="shared" si="14"/>
        <v>250000</v>
      </c>
      <c r="D85" s="1">
        <v>250000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3">
        <f t="shared" si="11"/>
        <v>250000</v>
      </c>
      <c r="Q85" s="3">
        <f t="shared" si="13"/>
        <v>0</v>
      </c>
      <c r="R85" s="1"/>
      <c r="S85" s="1"/>
      <c r="T85" s="3">
        <f t="shared" si="12"/>
        <v>250000</v>
      </c>
    </row>
    <row r="86" spans="1:20" ht="38.25" customHeight="1">
      <c r="A86" s="6">
        <v>50</v>
      </c>
      <c r="B86" s="9" t="s">
        <v>100</v>
      </c>
      <c r="C86" s="1">
        <f t="shared" si="14"/>
        <v>390000</v>
      </c>
      <c r="D86" s="1"/>
      <c r="E86" s="1"/>
      <c r="F86" s="1">
        <v>390000</v>
      </c>
      <c r="G86" s="1"/>
      <c r="H86" s="1"/>
      <c r="I86" s="1"/>
      <c r="J86" s="1"/>
      <c r="K86" s="1"/>
      <c r="L86" s="1"/>
      <c r="M86" s="1"/>
      <c r="N86" s="1"/>
      <c r="O86" s="1"/>
      <c r="P86" s="3">
        <f t="shared" si="11"/>
        <v>390000</v>
      </c>
      <c r="Q86" s="3">
        <f t="shared" si="13"/>
        <v>0</v>
      </c>
      <c r="R86" s="1"/>
      <c r="S86" s="1"/>
      <c r="T86" s="3">
        <f t="shared" si="12"/>
        <v>390000</v>
      </c>
    </row>
    <row r="87" spans="1:20" ht="50.25" customHeight="1">
      <c r="A87" s="8">
        <v>51</v>
      </c>
      <c r="B87" s="9" t="s">
        <v>172</v>
      </c>
      <c r="C87" s="1">
        <f t="shared" si="14"/>
        <v>2920000</v>
      </c>
      <c r="D87" s="1">
        <v>1120000</v>
      </c>
      <c r="E87" s="1"/>
      <c r="F87" s="1"/>
      <c r="G87" s="1">
        <v>900000</v>
      </c>
      <c r="H87" s="1">
        <v>900000</v>
      </c>
      <c r="I87" s="1"/>
      <c r="J87" s="1"/>
      <c r="K87" s="1"/>
      <c r="L87" s="1"/>
      <c r="M87" s="1"/>
      <c r="N87" s="1"/>
      <c r="O87" s="1"/>
      <c r="P87" s="3">
        <f t="shared" si="11"/>
        <v>2920000</v>
      </c>
      <c r="Q87" s="3">
        <f t="shared" si="13"/>
        <v>0</v>
      </c>
      <c r="R87" s="1"/>
      <c r="S87" s="1"/>
      <c r="T87" s="3">
        <f t="shared" si="12"/>
        <v>2920000</v>
      </c>
    </row>
    <row r="88" spans="1:20" ht="30.75" customHeight="1">
      <c r="A88" s="6">
        <v>52</v>
      </c>
      <c r="B88" s="9" t="s">
        <v>101</v>
      </c>
      <c r="C88" s="1">
        <f t="shared" si="14"/>
        <v>108000000</v>
      </c>
      <c r="D88" s="1">
        <v>108000000</v>
      </c>
      <c r="E88" s="1"/>
      <c r="F88" s="1"/>
      <c r="G88" s="1"/>
      <c r="H88" s="1"/>
      <c r="I88" s="1"/>
      <c r="J88" s="1"/>
      <c r="K88" s="1"/>
      <c r="L88" s="1">
        <v>108000000</v>
      </c>
      <c r="M88" s="1"/>
      <c r="N88" s="1"/>
      <c r="O88" s="1"/>
      <c r="P88" s="3">
        <f t="shared" si="11"/>
        <v>108000000</v>
      </c>
      <c r="Q88" s="3">
        <f t="shared" si="13"/>
        <v>108000000</v>
      </c>
      <c r="R88" s="1"/>
      <c r="S88" s="1"/>
      <c r="T88" s="3">
        <f t="shared" si="12"/>
        <v>0</v>
      </c>
    </row>
    <row r="89" spans="1:20" ht="46.5" customHeight="1">
      <c r="A89" s="8">
        <v>53</v>
      </c>
      <c r="B89" s="9" t="s">
        <v>173</v>
      </c>
      <c r="C89" s="1">
        <f t="shared" si="14"/>
        <v>2867000</v>
      </c>
      <c r="D89" s="1">
        <v>1000000</v>
      </c>
      <c r="E89" s="1">
        <v>867000</v>
      </c>
      <c r="F89" s="1">
        <v>1000000</v>
      </c>
      <c r="G89" s="1"/>
      <c r="H89" s="1"/>
      <c r="I89" s="1">
        <v>867000</v>
      </c>
      <c r="J89" s="1"/>
      <c r="K89" s="1"/>
      <c r="L89" s="1"/>
      <c r="M89" s="1"/>
      <c r="N89" s="1"/>
      <c r="O89" s="1"/>
      <c r="P89" s="3">
        <f t="shared" si="11"/>
        <v>2867000</v>
      </c>
      <c r="Q89" s="3">
        <f t="shared" si="13"/>
        <v>867000</v>
      </c>
      <c r="R89" s="1"/>
      <c r="S89" s="1"/>
      <c r="T89" s="3">
        <f t="shared" si="12"/>
        <v>2000000</v>
      </c>
    </row>
    <row r="90" spans="1:20" ht="35.25" customHeight="1">
      <c r="A90" s="6">
        <v>54</v>
      </c>
      <c r="B90" s="9" t="s">
        <v>102</v>
      </c>
      <c r="C90" s="1">
        <f t="shared" si="14"/>
        <v>1500000</v>
      </c>
      <c r="D90" s="1"/>
      <c r="E90" s="1">
        <v>1500000</v>
      </c>
      <c r="F90" s="1"/>
      <c r="G90" s="1"/>
      <c r="H90" s="1"/>
      <c r="I90" s="1">
        <v>1500000</v>
      </c>
      <c r="J90" s="1"/>
      <c r="K90" s="1"/>
      <c r="L90" s="1"/>
      <c r="M90" s="1"/>
      <c r="N90" s="1"/>
      <c r="O90" s="1"/>
      <c r="P90" s="3">
        <f t="shared" si="11"/>
        <v>1500000</v>
      </c>
      <c r="Q90" s="3">
        <f t="shared" si="13"/>
        <v>1500000</v>
      </c>
      <c r="R90" s="1"/>
      <c r="S90" s="1"/>
      <c r="T90" s="3">
        <f t="shared" si="12"/>
        <v>0</v>
      </c>
    </row>
    <row r="91" spans="1:20" ht="39.75" customHeight="1">
      <c r="A91" s="8">
        <v>55</v>
      </c>
      <c r="B91" s="9" t="s">
        <v>103</v>
      </c>
      <c r="C91" s="1">
        <f t="shared" si="14"/>
        <v>10000000</v>
      </c>
      <c r="D91" s="1"/>
      <c r="E91" s="1"/>
      <c r="F91" s="1">
        <v>10000000</v>
      </c>
      <c r="G91" s="1"/>
      <c r="H91" s="1"/>
      <c r="I91" s="1"/>
      <c r="J91" s="1"/>
      <c r="K91" s="1"/>
      <c r="L91" s="1"/>
      <c r="M91" s="1"/>
      <c r="N91" s="1"/>
      <c r="O91" s="1"/>
      <c r="P91" s="3">
        <f t="shared" si="11"/>
        <v>10000000</v>
      </c>
      <c r="Q91" s="3">
        <f t="shared" si="13"/>
        <v>0</v>
      </c>
      <c r="R91" s="1"/>
      <c r="S91" s="1"/>
      <c r="T91" s="3">
        <f t="shared" si="12"/>
        <v>10000000</v>
      </c>
    </row>
    <row r="92" spans="1:20" ht="53.25" customHeight="1">
      <c r="A92" s="6">
        <v>56</v>
      </c>
      <c r="B92" s="9" t="s">
        <v>219</v>
      </c>
      <c r="C92" s="1">
        <f t="shared" si="14"/>
        <v>355000</v>
      </c>
      <c r="D92" s="1">
        <v>355000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3">
        <f t="shared" si="11"/>
        <v>355000</v>
      </c>
      <c r="Q92" s="3">
        <f t="shared" si="13"/>
        <v>0</v>
      </c>
      <c r="R92" s="1"/>
      <c r="S92" s="1"/>
      <c r="T92" s="3">
        <f t="shared" si="12"/>
        <v>355000</v>
      </c>
    </row>
    <row r="93" spans="1:20" ht="42.75" customHeight="1">
      <c r="A93" s="8">
        <v>57</v>
      </c>
      <c r="B93" s="9" t="s">
        <v>174</v>
      </c>
      <c r="C93" s="1">
        <f t="shared" si="14"/>
        <v>300000</v>
      </c>
      <c r="D93" s="1">
        <v>300000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3">
        <f t="shared" si="11"/>
        <v>300000</v>
      </c>
      <c r="Q93" s="3">
        <f t="shared" si="13"/>
        <v>0</v>
      </c>
      <c r="R93" s="1"/>
      <c r="S93" s="1"/>
      <c r="T93" s="3">
        <f t="shared" si="12"/>
        <v>300000</v>
      </c>
    </row>
    <row r="94" spans="1:20" ht="71.25" customHeight="1">
      <c r="A94" s="6">
        <v>58</v>
      </c>
      <c r="B94" s="9" t="s">
        <v>178</v>
      </c>
      <c r="C94" s="1">
        <f t="shared" si="14"/>
        <v>200000</v>
      </c>
      <c r="D94" s="1"/>
      <c r="E94" s="1">
        <v>200000</v>
      </c>
      <c r="F94" s="1"/>
      <c r="G94" s="1"/>
      <c r="H94" s="1"/>
      <c r="I94" s="1">
        <v>200000</v>
      </c>
      <c r="J94" s="1"/>
      <c r="K94" s="1"/>
      <c r="L94" s="1"/>
      <c r="M94" s="1"/>
      <c r="N94" s="1"/>
      <c r="O94" s="1"/>
      <c r="P94" s="3">
        <f t="shared" si="11"/>
        <v>200000</v>
      </c>
      <c r="Q94" s="3">
        <f t="shared" si="13"/>
        <v>200000</v>
      </c>
      <c r="R94" s="1"/>
      <c r="S94" s="1"/>
      <c r="T94" s="3">
        <f t="shared" si="12"/>
        <v>0</v>
      </c>
    </row>
    <row r="95" spans="1:20" ht="58.5" customHeight="1">
      <c r="A95" s="8">
        <v>59</v>
      </c>
      <c r="B95" s="9" t="s">
        <v>220</v>
      </c>
      <c r="C95" s="1">
        <f t="shared" si="14"/>
        <v>780000</v>
      </c>
      <c r="D95" s="1"/>
      <c r="E95" s="1"/>
      <c r="F95" s="1"/>
      <c r="G95" s="1">
        <v>780000</v>
      </c>
      <c r="H95" s="1"/>
      <c r="I95" s="1"/>
      <c r="J95" s="1"/>
      <c r="K95" s="1"/>
      <c r="L95" s="1"/>
      <c r="M95" s="1"/>
      <c r="N95" s="1"/>
      <c r="O95" s="1"/>
      <c r="P95" s="3">
        <f t="shared" si="11"/>
        <v>780000</v>
      </c>
      <c r="Q95" s="3">
        <f t="shared" si="13"/>
        <v>0</v>
      </c>
      <c r="R95" s="1"/>
      <c r="S95" s="1"/>
      <c r="T95" s="3">
        <f t="shared" si="12"/>
        <v>780000</v>
      </c>
    </row>
    <row r="96" spans="1:20" s="5" customFormat="1" ht="38.25" customHeight="1">
      <c r="A96" s="4" t="s">
        <v>25</v>
      </c>
      <c r="B96" s="7" t="s">
        <v>54</v>
      </c>
      <c r="C96" s="3">
        <f>C97+C98+C99+C100+C101+C102+C103+C104+C105+C106+C107+C108+C109</f>
        <v>2002585972.2624998</v>
      </c>
      <c r="D96" s="3">
        <f t="shared" ref="D96:T96" si="15">D97+D98+D99+D100+D101+D102+D103+D104+D105+D106+D107+D108+D109</f>
        <v>254814100</v>
      </c>
      <c r="E96" s="3">
        <f t="shared" si="15"/>
        <v>721352300</v>
      </c>
      <c r="F96" s="3">
        <f t="shared" si="15"/>
        <v>308487645</v>
      </c>
      <c r="G96" s="3">
        <f t="shared" si="15"/>
        <v>323842291.74999994</v>
      </c>
      <c r="H96" s="3">
        <f t="shared" si="15"/>
        <v>394089635.51249993</v>
      </c>
      <c r="I96" s="3">
        <f t="shared" si="15"/>
        <v>480616400</v>
      </c>
      <c r="J96" s="3">
        <f t="shared" si="15"/>
        <v>0</v>
      </c>
      <c r="K96" s="3">
        <f t="shared" si="15"/>
        <v>0</v>
      </c>
      <c r="L96" s="3">
        <f t="shared" si="15"/>
        <v>420000000</v>
      </c>
      <c r="M96" s="3">
        <f t="shared" si="15"/>
        <v>0</v>
      </c>
      <c r="N96" s="3">
        <f t="shared" si="15"/>
        <v>0</v>
      </c>
      <c r="O96" s="3">
        <f t="shared" si="15"/>
        <v>987076733</v>
      </c>
      <c r="P96" s="3">
        <f t="shared" si="15"/>
        <v>1015509239.2624998</v>
      </c>
      <c r="Q96" s="3">
        <f t="shared" si="15"/>
        <v>900616400</v>
      </c>
      <c r="R96" s="3">
        <f t="shared" si="15"/>
        <v>0</v>
      </c>
      <c r="S96" s="3">
        <f t="shared" si="15"/>
        <v>72450000</v>
      </c>
      <c r="T96" s="3">
        <f t="shared" si="15"/>
        <v>1029519572.2624998</v>
      </c>
    </row>
    <row r="97" spans="1:20" s="5" customFormat="1" ht="62.25" customHeight="1">
      <c r="A97" s="8">
        <v>1</v>
      </c>
      <c r="B97" s="9" t="s">
        <v>259</v>
      </c>
      <c r="C97" s="1">
        <f t="shared" ref="C97:C139" si="16">D97+E97+F97+G97+H97</f>
        <v>1086771472.2624998</v>
      </c>
      <c r="D97" s="1">
        <v>141514100</v>
      </c>
      <c r="E97" s="1">
        <v>189302300</v>
      </c>
      <c r="F97" s="1">
        <f>E97*115%</f>
        <v>217697644.99999997</v>
      </c>
      <c r="G97" s="1">
        <f t="shared" ref="G97:H97" si="17">F97*115%</f>
        <v>250352291.74999994</v>
      </c>
      <c r="H97" s="1">
        <f t="shared" si="17"/>
        <v>287905135.51249993</v>
      </c>
      <c r="I97" s="1">
        <f>D97+E97</f>
        <v>330816400</v>
      </c>
      <c r="J97" s="3"/>
      <c r="K97" s="3"/>
      <c r="L97" s="3"/>
      <c r="M97" s="3"/>
      <c r="N97" s="3"/>
      <c r="O97" s="1">
        <v>781954733</v>
      </c>
      <c r="P97" s="3">
        <f t="shared" si="11"/>
        <v>304816739.26249981</v>
      </c>
      <c r="Q97" s="3">
        <f t="shared" si="13"/>
        <v>330816400</v>
      </c>
      <c r="R97" s="1"/>
      <c r="S97" s="1"/>
      <c r="T97" s="3">
        <f t="shared" si="12"/>
        <v>755955072.26249981</v>
      </c>
    </row>
    <row r="98" spans="1:20" s="5" customFormat="1" ht="26.25" customHeight="1">
      <c r="A98" s="8">
        <v>2</v>
      </c>
      <c r="B98" s="9" t="s">
        <v>106</v>
      </c>
      <c r="C98" s="1">
        <f t="shared" si="16"/>
        <v>205122000.00000003</v>
      </c>
      <c r="D98" s="1">
        <v>10200000</v>
      </c>
      <c r="E98" s="1">
        <v>42000000</v>
      </c>
      <c r="F98" s="1">
        <f t="shared" ref="F98:H98" si="18">E98*110%</f>
        <v>46200000.000000007</v>
      </c>
      <c r="G98" s="1">
        <f t="shared" si="18"/>
        <v>50820000.000000015</v>
      </c>
      <c r="H98" s="1">
        <f t="shared" si="18"/>
        <v>55902000.000000022</v>
      </c>
      <c r="I98" s="1">
        <f>D98+E98</f>
        <v>52200000</v>
      </c>
      <c r="J98" s="3"/>
      <c r="K98" s="3"/>
      <c r="L98" s="3"/>
      <c r="M98" s="3"/>
      <c r="N98" s="3"/>
      <c r="O98" s="1">
        <f>C98</f>
        <v>205122000.00000003</v>
      </c>
      <c r="P98" s="3">
        <f t="shared" si="11"/>
        <v>0</v>
      </c>
      <c r="Q98" s="3">
        <f t="shared" si="13"/>
        <v>52200000</v>
      </c>
      <c r="R98" s="1"/>
      <c r="S98" s="1"/>
      <c r="T98" s="3">
        <f t="shared" si="12"/>
        <v>152922000.00000003</v>
      </c>
    </row>
    <row r="99" spans="1:20" ht="41.25" customHeight="1">
      <c r="A99" s="8">
        <v>3</v>
      </c>
      <c r="B99" s="9" t="s">
        <v>104</v>
      </c>
      <c r="C99" s="1">
        <f t="shared" si="16"/>
        <v>400000000</v>
      </c>
      <c r="D99" s="1">
        <v>100000000</v>
      </c>
      <c r="E99" s="1">
        <v>300000000</v>
      </c>
      <c r="F99" s="1"/>
      <c r="G99" s="1"/>
      <c r="H99" s="1"/>
      <c r="I99" s="1"/>
      <c r="J99" s="1"/>
      <c r="K99" s="1"/>
      <c r="L99" s="1">
        <v>400000000</v>
      </c>
      <c r="M99" s="1"/>
      <c r="N99" s="1"/>
      <c r="O99" s="1"/>
      <c r="P99" s="3">
        <f t="shared" si="11"/>
        <v>400000000</v>
      </c>
      <c r="Q99" s="3">
        <f t="shared" si="13"/>
        <v>400000000</v>
      </c>
      <c r="R99" s="1"/>
      <c r="S99" s="1"/>
      <c r="T99" s="3">
        <f t="shared" si="12"/>
        <v>0</v>
      </c>
    </row>
    <row r="100" spans="1:20" ht="39.75" customHeight="1">
      <c r="A100" s="8">
        <v>4</v>
      </c>
      <c r="B100" s="9" t="s">
        <v>190</v>
      </c>
      <c r="C100" s="1">
        <f t="shared" si="16"/>
        <v>108642500</v>
      </c>
      <c r="D100" s="1">
        <v>1100000</v>
      </c>
      <c r="E100" s="1">
        <v>20000000</v>
      </c>
      <c r="F100" s="1">
        <v>30790000</v>
      </c>
      <c r="G100" s="1">
        <v>18170000</v>
      </c>
      <c r="H100" s="1">
        <v>38582500</v>
      </c>
      <c r="I100" s="1"/>
      <c r="J100" s="1"/>
      <c r="K100" s="1"/>
      <c r="L100" s="1">
        <v>20000000</v>
      </c>
      <c r="M100" s="1"/>
      <c r="N100" s="1"/>
      <c r="O100" s="1"/>
      <c r="P100" s="3">
        <f t="shared" si="11"/>
        <v>108642500</v>
      </c>
      <c r="Q100" s="3">
        <f t="shared" si="13"/>
        <v>20000000</v>
      </c>
      <c r="R100" s="1"/>
      <c r="S100" s="1"/>
      <c r="T100" s="3">
        <f t="shared" si="12"/>
        <v>88642500</v>
      </c>
    </row>
    <row r="101" spans="1:20" ht="42.75" customHeight="1">
      <c r="A101" s="8">
        <v>5</v>
      </c>
      <c r="B101" s="9" t="s">
        <v>105</v>
      </c>
      <c r="C101" s="1">
        <f t="shared" si="16"/>
        <v>1000000</v>
      </c>
      <c r="D101" s="1"/>
      <c r="E101" s="1">
        <v>1000000</v>
      </c>
      <c r="F101" s="1"/>
      <c r="G101" s="1"/>
      <c r="H101" s="1"/>
      <c r="I101" s="1">
        <v>1000000</v>
      </c>
      <c r="J101" s="1"/>
      <c r="K101" s="1"/>
      <c r="L101" s="1"/>
      <c r="M101" s="1"/>
      <c r="N101" s="1"/>
      <c r="O101" s="1"/>
      <c r="P101" s="3">
        <f t="shared" si="11"/>
        <v>1000000</v>
      </c>
      <c r="Q101" s="3">
        <f t="shared" si="13"/>
        <v>1000000</v>
      </c>
      <c r="R101" s="1"/>
      <c r="S101" s="1"/>
      <c r="T101" s="3">
        <f t="shared" si="12"/>
        <v>0</v>
      </c>
    </row>
    <row r="102" spans="1:20" ht="40.5" customHeight="1">
      <c r="A102" s="8">
        <v>6</v>
      </c>
      <c r="B102" s="9" t="s">
        <v>188</v>
      </c>
      <c r="C102" s="1">
        <f t="shared" si="16"/>
        <v>11700000</v>
      </c>
      <c r="D102" s="1"/>
      <c r="E102" s="1"/>
      <c r="F102" s="1"/>
      <c r="G102" s="1"/>
      <c r="H102" s="1">
        <v>11700000</v>
      </c>
      <c r="I102" s="1"/>
      <c r="J102" s="1"/>
      <c r="K102" s="1"/>
      <c r="L102" s="1"/>
      <c r="M102" s="1"/>
      <c r="N102" s="1"/>
      <c r="O102" s="1"/>
      <c r="P102" s="3">
        <f t="shared" si="11"/>
        <v>11700000</v>
      </c>
      <c r="Q102" s="3">
        <f t="shared" si="13"/>
        <v>0</v>
      </c>
      <c r="R102" s="1"/>
      <c r="S102" s="1"/>
      <c r="T102" s="3">
        <f t="shared" si="12"/>
        <v>11700000</v>
      </c>
    </row>
    <row r="103" spans="1:20" ht="75" customHeight="1">
      <c r="A103" s="8">
        <v>7</v>
      </c>
      <c r="B103" s="9" t="s">
        <v>196</v>
      </c>
      <c r="C103" s="1">
        <f t="shared" si="16"/>
        <v>91000000</v>
      </c>
      <c r="D103" s="1"/>
      <c r="E103" s="1">
        <v>91000000</v>
      </c>
      <c r="F103" s="1"/>
      <c r="G103" s="1"/>
      <c r="H103" s="1"/>
      <c r="I103" s="1">
        <v>50050000</v>
      </c>
      <c r="J103" s="1"/>
      <c r="K103" s="1"/>
      <c r="L103" s="1"/>
      <c r="M103" s="1"/>
      <c r="N103" s="1"/>
      <c r="O103" s="1"/>
      <c r="P103" s="3">
        <f t="shared" si="11"/>
        <v>91000000</v>
      </c>
      <c r="Q103" s="3">
        <f t="shared" si="13"/>
        <v>50050000</v>
      </c>
      <c r="R103" s="1"/>
      <c r="S103" s="1">
        <v>40950000</v>
      </c>
      <c r="T103" s="3">
        <f t="shared" si="12"/>
        <v>0</v>
      </c>
    </row>
    <row r="104" spans="1:20" ht="32.25" customHeight="1">
      <c r="A104" s="8">
        <v>8</v>
      </c>
      <c r="B104" s="14" t="s">
        <v>187</v>
      </c>
      <c r="C104" s="1">
        <f t="shared" si="16"/>
        <v>2000000</v>
      </c>
      <c r="D104" s="1">
        <v>2000000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3">
        <f t="shared" si="11"/>
        <v>2000000</v>
      </c>
      <c r="Q104" s="3">
        <f t="shared" si="13"/>
        <v>0</v>
      </c>
      <c r="R104" s="1"/>
      <c r="S104" s="1"/>
      <c r="T104" s="3">
        <f t="shared" si="12"/>
        <v>2000000</v>
      </c>
    </row>
    <row r="105" spans="1:20" ht="25.5" customHeight="1">
      <c r="A105" s="8">
        <v>9</v>
      </c>
      <c r="B105" s="9" t="s">
        <v>221</v>
      </c>
      <c r="C105" s="1">
        <f t="shared" si="16"/>
        <v>8000000</v>
      </c>
      <c r="D105" s="1"/>
      <c r="E105" s="1"/>
      <c r="F105" s="1">
        <v>8000000</v>
      </c>
      <c r="G105" s="1"/>
      <c r="H105" s="1"/>
      <c r="I105" s="1"/>
      <c r="J105" s="1"/>
      <c r="K105" s="1"/>
      <c r="L105" s="1"/>
      <c r="M105" s="1"/>
      <c r="N105" s="1"/>
      <c r="O105" s="1"/>
      <c r="P105" s="3">
        <f t="shared" si="11"/>
        <v>8000000</v>
      </c>
      <c r="Q105" s="3">
        <f t="shared" si="13"/>
        <v>0</v>
      </c>
      <c r="R105" s="1"/>
      <c r="S105" s="1"/>
      <c r="T105" s="3">
        <f t="shared" si="12"/>
        <v>8000000</v>
      </c>
    </row>
    <row r="106" spans="1:20" ht="38.25" customHeight="1">
      <c r="A106" s="8">
        <v>10</v>
      </c>
      <c r="B106" s="9" t="s">
        <v>72</v>
      </c>
      <c r="C106" s="1">
        <f t="shared" si="16"/>
        <v>1300000</v>
      </c>
      <c r="D106" s="1"/>
      <c r="E106" s="1"/>
      <c r="F106" s="1">
        <v>1300000</v>
      </c>
      <c r="G106" s="1"/>
      <c r="H106" s="1"/>
      <c r="I106" s="1"/>
      <c r="J106" s="1"/>
      <c r="K106" s="1"/>
      <c r="L106" s="1"/>
      <c r="M106" s="1"/>
      <c r="N106" s="1"/>
      <c r="O106" s="1"/>
      <c r="P106" s="3">
        <f t="shared" si="11"/>
        <v>1300000</v>
      </c>
      <c r="Q106" s="3">
        <f t="shared" si="13"/>
        <v>0</v>
      </c>
      <c r="R106" s="1"/>
      <c r="S106" s="1"/>
      <c r="T106" s="3">
        <f t="shared" si="12"/>
        <v>1300000</v>
      </c>
    </row>
    <row r="107" spans="1:20" s="22" customFormat="1" ht="25.5" customHeight="1">
      <c r="A107" s="8">
        <v>11</v>
      </c>
      <c r="B107" s="9" t="s">
        <v>246</v>
      </c>
      <c r="C107" s="1">
        <f t="shared" si="16"/>
        <v>70000000</v>
      </c>
      <c r="D107" s="1"/>
      <c r="E107" s="1">
        <v>70000000</v>
      </c>
      <c r="F107" s="1"/>
      <c r="G107" s="1"/>
      <c r="H107" s="1"/>
      <c r="I107" s="1">
        <v>38500000</v>
      </c>
      <c r="J107" s="1"/>
      <c r="K107" s="1"/>
      <c r="L107" s="1"/>
      <c r="M107" s="1"/>
      <c r="N107" s="1"/>
      <c r="O107" s="1"/>
      <c r="P107" s="3">
        <f t="shared" si="11"/>
        <v>70000000</v>
      </c>
      <c r="Q107" s="3">
        <f t="shared" si="13"/>
        <v>38500000</v>
      </c>
      <c r="R107" s="1"/>
      <c r="S107" s="1">
        <v>31500000</v>
      </c>
      <c r="T107" s="3">
        <f t="shared" si="12"/>
        <v>0</v>
      </c>
    </row>
    <row r="108" spans="1:20" ht="37.5" customHeight="1">
      <c r="A108" s="8">
        <v>12</v>
      </c>
      <c r="B108" s="9" t="s">
        <v>147</v>
      </c>
      <c r="C108" s="1">
        <f t="shared" si="16"/>
        <v>8050000</v>
      </c>
      <c r="D108" s="1"/>
      <c r="E108" s="1">
        <v>8050000</v>
      </c>
      <c r="F108" s="1"/>
      <c r="G108" s="1"/>
      <c r="H108" s="1"/>
      <c r="I108" s="1">
        <v>8050000</v>
      </c>
      <c r="J108" s="1"/>
      <c r="K108" s="1"/>
      <c r="L108" s="1"/>
      <c r="M108" s="1"/>
      <c r="N108" s="1"/>
      <c r="O108" s="1"/>
      <c r="P108" s="3">
        <f t="shared" si="11"/>
        <v>8050000</v>
      </c>
      <c r="Q108" s="3">
        <f t="shared" si="13"/>
        <v>8050000</v>
      </c>
      <c r="R108" s="1"/>
      <c r="S108" s="1"/>
      <c r="T108" s="3">
        <f t="shared" si="12"/>
        <v>0</v>
      </c>
    </row>
    <row r="109" spans="1:20" ht="25.5" customHeight="1">
      <c r="A109" s="8">
        <v>13</v>
      </c>
      <c r="B109" s="9" t="s">
        <v>73</v>
      </c>
      <c r="C109" s="1">
        <f t="shared" si="16"/>
        <v>9000000</v>
      </c>
      <c r="D109" s="1"/>
      <c r="E109" s="1"/>
      <c r="F109" s="1">
        <v>4500000</v>
      </c>
      <c r="G109" s="1">
        <v>4500000</v>
      </c>
      <c r="H109" s="1"/>
      <c r="I109" s="1"/>
      <c r="J109" s="1"/>
      <c r="K109" s="1"/>
      <c r="L109" s="1"/>
      <c r="M109" s="1"/>
      <c r="N109" s="1"/>
      <c r="O109" s="1"/>
      <c r="P109" s="3">
        <f t="shared" si="11"/>
        <v>9000000</v>
      </c>
      <c r="Q109" s="3">
        <f t="shared" si="13"/>
        <v>0</v>
      </c>
      <c r="R109" s="1"/>
      <c r="S109" s="1"/>
      <c r="T109" s="3">
        <f t="shared" si="12"/>
        <v>9000000</v>
      </c>
    </row>
    <row r="110" spans="1:20" s="5" customFormat="1" ht="45.75" customHeight="1">
      <c r="A110" s="4" t="s">
        <v>26</v>
      </c>
      <c r="B110" s="7" t="s">
        <v>27</v>
      </c>
      <c r="C110" s="3">
        <f>C111+C112+C113+C114</f>
        <v>177565767.1875</v>
      </c>
      <c r="D110" s="3">
        <f t="shared" ref="D110:T110" si="19">D111+D112+D113+D114</f>
        <v>26808300</v>
      </c>
      <c r="E110" s="3">
        <f t="shared" si="19"/>
        <v>30964500</v>
      </c>
      <c r="F110" s="3">
        <f t="shared" si="19"/>
        <v>36339175</v>
      </c>
      <c r="G110" s="3">
        <f t="shared" si="19"/>
        <v>39233451.25</v>
      </c>
      <c r="H110" s="3">
        <f t="shared" si="19"/>
        <v>44220340.937499993</v>
      </c>
      <c r="I110" s="3">
        <f t="shared" si="19"/>
        <v>56272800</v>
      </c>
      <c r="J110" s="3">
        <f t="shared" si="19"/>
        <v>0</v>
      </c>
      <c r="K110" s="3">
        <f t="shared" si="19"/>
        <v>0</v>
      </c>
      <c r="L110" s="3">
        <f t="shared" si="19"/>
        <v>0</v>
      </c>
      <c r="M110" s="3">
        <f t="shared" si="19"/>
        <v>0</v>
      </c>
      <c r="N110" s="3">
        <f t="shared" si="19"/>
        <v>0</v>
      </c>
      <c r="O110" s="3">
        <f t="shared" si="19"/>
        <v>101186925</v>
      </c>
      <c r="P110" s="3">
        <f t="shared" si="19"/>
        <v>76378842.1875</v>
      </c>
      <c r="Q110" s="3">
        <f t="shared" si="19"/>
        <v>56272800</v>
      </c>
      <c r="R110" s="3">
        <f t="shared" si="19"/>
        <v>0</v>
      </c>
      <c r="S110" s="3">
        <f t="shared" si="19"/>
        <v>0</v>
      </c>
      <c r="T110" s="3">
        <f t="shared" si="19"/>
        <v>121292967.1875</v>
      </c>
    </row>
    <row r="111" spans="1:20" ht="78.75" customHeight="1">
      <c r="A111" s="6">
        <v>1</v>
      </c>
      <c r="B111" s="9" t="s">
        <v>232</v>
      </c>
      <c r="C111" s="1">
        <f t="shared" si="16"/>
        <v>53667232</v>
      </c>
      <c r="D111" s="1">
        <v>4100000</v>
      </c>
      <c r="E111" s="1">
        <v>11000000</v>
      </c>
      <c r="F111" s="1">
        <f>E111*108%</f>
        <v>11880000</v>
      </c>
      <c r="G111" s="1">
        <f t="shared" ref="G111:H111" si="20">F111*108%</f>
        <v>12830400</v>
      </c>
      <c r="H111" s="1">
        <f t="shared" si="20"/>
        <v>13856832</v>
      </c>
      <c r="I111" s="1">
        <f>D111+E111</f>
        <v>15100000</v>
      </c>
      <c r="J111" s="1"/>
      <c r="K111" s="1"/>
      <c r="L111" s="1"/>
      <c r="M111" s="1"/>
      <c r="N111" s="1"/>
      <c r="O111" s="1">
        <v>20500000</v>
      </c>
      <c r="P111" s="3">
        <f t="shared" si="11"/>
        <v>33167232</v>
      </c>
      <c r="Q111" s="3">
        <f t="shared" si="13"/>
        <v>15100000</v>
      </c>
      <c r="R111" s="1"/>
      <c r="S111" s="1"/>
      <c r="T111" s="3">
        <f t="shared" si="12"/>
        <v>38567232</v>
      </c>
    </row>
    <row r="112" spans="1:20" ht="39" customHeight="1">
      <c r="A112" s="6">
        <v>2</v>
      </c>
      <c r="B112" s="9" t="s">
        <v>222</v>
      </c>
      <c r="C112" s="1">
        <f t="shared" si="16"/>
        <v>114292535.1875</v>
      </c>
      <c r="D112" s="1">
        <v>14602300</v>
      </c>
      <c r="E112" s="1">
        <v>19964500</v>
      </c>
      <c r="F112" s="1">
        <f>E112*115%</f>
        <v>22959175</v>
      </c>
      <c r="G112" s="1">
        <f t="shared" ref="G112:H112" si="21">F112*115%</f>
        <v>26403051.249999996</v>
      </c>
      <c r="H112" s="1">
        <f t="shared" si="21"/>
        <v>30363508.937499993</v>
      </c>
      <c r="I112" s="1">
        <f>D112+E112</f>
        <v>34566800</v>
      </c>
      <c r="J112" s="1"/>
      <c r="K112" s="1"/>
      <c r="L112" s="1"/>
      <c r="M112" s="1"/>
      <c r="N112" s="1"/>
      <c r="O112" s="1">
        <v>80686925</v>
      </c>
      <c r="P112" s="3">
        <f t="shared" si="11"/>
        <v>33605610.1875</v>
      </c>
      <c r="Q112" s="3">
        <f t="shared" si="13"/>
        <v>34566800</v>
      </c>
      <c r="R112" s="1"/>
      <c r="S112" s="1"/>
      <c r="T112" s="3">
        <f t="shared" si="12"/>
        <v>79725735.1875</v>
      </c>
    </row>
    <row r="113" spans="1:20" ht="37.5" customHeight="1">
      <c r="A113" s="6">
        <v>3</v>
      </c>
      <c r="B113" s="9" t="s">
        <v>223</v>
      </c>
      <c r="C113" s="1">
        <f t="shared" si="16"/>
        <v>6606000</v>
      </c>
      <c r="D113" s="1">
        <v>6606000</v>
      </c>
      <c r="E113" s="1"/>
      <c r="F113" s="1"/>
      <c r="G113" s="1"/>
      <c r="H113" s="1"/>
      <c r="I113" s="1">
        <v>6606000</v>
      </c>
      <c r="J113" s="1"/>
      <c r="K113" s="1"/>
      <c r="L113" s="1"/>
      <c r="M113" s="1"/>
      <c r="N113" s="1"/>
      <c r="O113" s="1"/>
      <c r="P113" s="3">
        <f t="shared" si="11"/>
        <v>6606000</v>
      </c>
      <c r="Q113" s="3">
        <f t="shared" si="13"/>
        <v>6606000</v>
      </c>
      <c r="R113" s="1"/>
      <c r="S113" s="1"/>
      <c r="T113" s="3">
        <f t="shared" si="12"/>
        <v>0</v>
      </c>
    </row>
    <row r="114" spans="1:20" ht="52.5" customHeight="1">
      <c r="A114" s="6">
        <v>4</v>
      </c>
      <c r="B114" s="9" t="s">
        <v>224</v>
      </c>
      <c r="C114" s="1">
        <f t="shared" si="16"/>
        <v>3000000</v>
      </c>
      <c r="D114" s="1">
        <v>1500000</v>
      </c>
      <c r="E114" s="1"/>
      <c r="F114" s="1">
        <v>1500000</v>
      </c>
      <c r="G114" s="1"/>
      <c r="H114" s="1"/>
      <c r="I114" s="1"/>
      <c r="J114" s="1"/>
      <c r="K114" s="1"/>
      <c r="L114" s="1"/>
      <c r="M114" s="1"/>
      <c r="N114" s="1"/>
      <c r="O114" s="1"/>
      <c r="P114" s="3">
        <f t="shared" si="11"/>
        <v>3000000</v>
      </c>
      <c r="Q114" s="3">
        <f t="shared" si="13"/>
        <v>0</v>
      </c>
      <c r="R114" s="1"/>
      <c r="S114" s="1"/>
      <c r="T114" s="3">
        <f t="shared" si="12"/>
        <v>3000000</v>
      </c>
    </row>
    <row r="115" spans="1:20" s="5" customFormat="1" ht="31.5" customHeight="1">
      <c r="A115" s="4" t="s">
        <v>28</v>
      </c>
      <c r="B115" s="7" t="s">
        <v>225</v>
      </c>
      <c r="C115" s="3">
        <f>C116+C117+C118+C119+C120+C121+C122+C123+C124+C125</f>
        <v>362324955</v>
      </c>
      <c r="D115" s="3">
        <f t="shared" ref="D115:T115" si="22">D116+D117+D118+D119+D120+D121+D122+D123+D124+D125</f>
        <v>32935195</v>
      </c>
      <c r="E115" s="3">
        <f t="shared" si="22"/>
        <v>39180000</v>
      </c>
      <c r="F115" s="3">
        <f t="shared" si="22"/>
        <v>238000000</v>
      </c>
      <c r="G115" s="3">
        <f t="shared" si="22"/>
        <v>21000000</v>
      </c>
      <c r="H115" s="3">
        <f t="shared" si="22"/>
        <v>31209760</v>
      </c>
      <c r="I115" s="3">
        <f t="shared" si="22"/>
        <v>22180000</v>
      </c>
      <c r="J115" s="3">
        <f t="shared" si="22"/>
        <v>0</v>
      </c>
      <c r="K115" s="3">
        <f t="shared" si="22"/>
        <v>0</v>
      </c>
      <c r="L115" s="3">
        <f t="shared" si="22"/>
        <v>34000000</v>
      </c>
      <c r="M115" s="3">
        <f t="shared" si="22"/>
        <v>0</v>
      </c>
      <c r="N115" s="3">
        <f t="shared" si="22"/>
        <v>0</v>
      </c>
      <c r="O115" s="3">
        <f t="shared" si="22"/>
        <v>73261200</v>
      </c>
      <c r="P115" s="3">
        <f t="shared" si="22"/>
        <v>289063755</v>
      </c>
      <c r="Q115" s="3">
        <f t="shared" si="22"/>
        <v>56180000</v>
      </c>
      <c r="R115" s="3">
        <f t="shared" si="22"/>
        <v>0</v>
      </c>
      <c r="S115" s="3">
        <f t="shared" si="22"/>
        <v>0</v>
      </c>
      <c r="T115" s="3">
        <f t="shared" si="22"/>
        <v>306144955</v>
      </c>
    </row>
    <row r="116" spans="1:20" s="5" customFormat="1" ht="42.75" customHeight="1">
      <c r="A116" s="8">
        <v>1</v>
      </c>
      <c r="B116" s="9" t="s">
        <v>62</v>
      </c>
      <c r="C116" s="1">
        <f t="shared" si="16"/>
        <v>52000000</v>
      </c>
      <c r="D116" s="1">
        <v>12000000</v>
      </c>
      <c r="E116" s="1">
        <v>10000000</v>
      </c>
      <c r="F116" s="1">
        <v>10000000</v>
      </c>
      <c r="G116" s="1">
        <v>10000000</v>
      </c>
      <c r="H116" s="1">
        <v>10000000</v>
      </c>
      <c r="I116" s="3">
        <f>D116+E116</f>
        <v>22000000</v>
      </c>
      <c r="J116" s="3"/>
      <c r="K116" s="3"/>
      <c r="L116" s="3"/>
      <c r="M116" s="3"/>
      <c r="N116" s="3"/>
      <c r="O116" s="1">
        <v>73261200</v>
      </c>
      <c r="P116" s="3">
        <f t="shared" si="11"/>
        <v>-21261200</v>
      </c>
      <c r="Q116" s="3">
        <f t="shared" si="13"/>
        <v>22000000</v>
      </c>
      <c r="R116" s="3"/>
      <c r="S116" s="3"/>
      <c r="T116" s="3">
        <f t="shared" si="12"/>
        <v>30000000</v>
      </c>
    </row>
    <row r="117" spans="1:20" ht="68.25" customHeight="1">
      <c r="A117" s="8">
        <v>2</v>
      </c>
      <c r="B117" s="9" t="s">
        <v>242</v>
      </c>
      <c r="C117" s="1">
        <f t="shared" si="16"/>
        <v>864000</v>
      </c>
      <c r="D117" s="1">
        <v>684000</v>
      </c>
      <c r="E117" s="1">
        <v>180000</v>
      </c>
      <c r="F117" s="1"/>
      <c r="G117" s="1"/>
      <c r="H117" s="1"/>
      <c r="I117" s="1">
        <v>180000</v>
      </c>
      <c r="J117" s="1"/>
      <c r="K117" s="1"/>
      <c r="L117" s="1"/>
      <c r="M117" s="1"/>
      <c r="N117" s="1"/>
      <c r="O117" s="1"/>
      <c r="P117" s="3">
        <f t="shared" si="11"/>
        <v>864000</v>
      </c>
      <c r="Q117" s="3">
        <f t="shared" si="13"/>
        <v>180000</v>
      </c>
      <c r="R117" s="1"/>
      <c r="S117" s="1"/>
      <c r="T117" s="3">
        <f t="shared" si="12"/>
        <v>684000</v>
      </c>
    </row>
    <row r="118" spans="1:20" ht="51.75" customHeight="1">
      <c r="A118" s="8">
        <v>3</v>
      </c>
      <c r="B118" s="9" t="s">
        <v>193</v>
      </c>
      <c r="C118" s="1">
        <f t="shared" si="16"/>
        <v>2000000</v>
      </c>
      <c r="D118" s="1">
        <v>1000000</v>
      </c>
      <c r="E118" s="1"/>
      <c r="F118" s="1"/>
      <c r="G118" s="1">
        <v>1000000</v>
      </c>
      <c r="H118" s="1"/>
      <c r="I118" s="1"/>
      <c r="J118" s="1"/>
      <c r="K118" s="1"/>
      <c r="L118" s="1"/>
      <c r="M118" s="1"/>
      <c r="N118" s="1"/>
      <c r="O118" s="1"/>
      <c r="P118" s="3">
        <f t="shared" si="11"/>
        <v>2000000</v>
      </c>
      <c r="Q118" s="3">
        <f t="shared" si="13"/>
        <v>0</v>
      </c>
      <c r="R118" s="1"/>
      <c r="S118" s="1"/>
      <c r="T118" s="3">
        <f t="shared" si="12"/>
        <v>2000000</v>
      </c>
    </row>
    <row r="119" spans="1:20" ht="85.5" customHeight="1">
      <c r="A119" s="8">
        <v>4</v>
      </c>
      <c r="B119" s="9" t="s">
        <v>266</v>
      </c>
      <c r="C119" s="1">
        <f t="shared" si="16"/>
        <v>232000000</v>
      </c>
      <c r="D119" s="1"/>
      <c r="E119" s="1">
        <v>10000000</v>
      </c>
      <c r="F119" s="1">
        <v>222000000</v>
      </c>
      <c r="G119" s="1"/>
      <c r="H119" s="1"/>
      <c r="I119" s="1"/>
      <c r="J119" s="1"/>
      <c r="K119" s="1"/>
      <c r="L119" s="1"/>
      <c r="M119" s="1"/>
      <c r="N119" s="1"/>
      <c r="O119" s="1"/>
      <c r="P119" s="3">
        <f t="shared" si="11"/>
        <v>232000000</v>
      </c>
      <c r="Q119" s="3">
        <f t="shared" si="13"/>
        <v>0</v>
      </c>
      <c r="R119" s="1"/>
      <c r="S119" s="1"/>
      <c r="T119" s="3">
        <f t="shared" si="12"/>
        <v>232000000</v>
      </c>
    </row>
    <row r="120" spans="1:20" ht="45.75" customHeight="1">
      <c r="A120" s="8">
        <v>5</v>
      </c>
      <c r="B120" s="9" t="s">
        <v>95</v>
      </c>
      <c r="C120" s="1">
        <f t="shared" si="16"/>
        <v>15500000</v>
      </c>
      <c r="D120" s="1">
        <v>15500000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3">
        <f t="shared" si="11"/>
        <v>15500000</v>
      </c>
      <c r="Q120" s="3">
        <f t="shared" si="13"/>
        <v>0</v>
      </c>
      <c r="R120" s="1"/>
      <c r="S120" s="1"/>
      <c r="T120" s="3">
        <f t="shared" si="12"/>
        <v>15500000</v>
      </c>
    </row>
    <row r="121" spans="1:20" ht="58.5" customHeight="1">
      <c r="A121" s="8">
        <v>6</v>
      </c>
      <c r="B121" s="9" t="s">
        <v>96</v>
      </c>
      <c r="C121" s="1">
        <f t="shared" si="16"/>
        <v>3751195</v>
      </c>
      <c r="D121" s="1">
        <v>3751195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3">
        <f t="shared" si="11"/>
        <v>3751195</v>
      </c>
      <c r="Q121" s="3">
        <f t="shared" si="13"/>
        <v>0</v>
      </c>
      <c r="R121" s="1"/>
      <c r="S121" s="1"/>
      <c r="T121" s="3">
        <f t="shared" si="12"/>
        <v>3751195</v>
      </c>
    </row>
    <row r="122" spans="1:20" ht="63" customHeight="1">
      <c r="A122" s="8">
        <v>7</v>
      </c>
      <c r="B122" s="9" t="s">
        <v>97</v>
      </c>
      <c r="C122" s="1">
        <f t="shared" si="16"/>
        <v>12209760</v>
      </c>
      <c r="D122" s="1"/>
      <c r="E122" s="1"/>
      <c r="F122" s="1">
        <v>6000000</v>
      </c>
      <c r="G122" s="1"/>
      <c r="H122" s="1">
        <v>6209760</v>
      </c>
      <c r="I122" s="1"/>
      <c r="J122" s="1"/>
      <c r="K122" s="1"/>
      <c r="L122" s="1"/>
      <c r="M122" s="1"/>
      <c r="N122" s="1"/>
      <c r="O122" s="1"/>
      <c r="P122" s="3">
        <f t="shared" si="11"/>
        <v>12209760</v>
      </c>
      <c r="Q122" s="3">
        <f t="shared" si="13"/>
        <v>0</v>
      </c>
      <c r="R122" s="1"/>
      <c r="S122" s="1"/>
      <c r="T122" s="3">
        <f t="shared" si="12"/>
        <v>12209760</v>
      </c>
    </row>
    <row r="123" spans="1:20" ht="44.25" customHeight="1">
      <c r="A123" s="8">
        <v>8</v>
      </c>
      <c r="B123" s="9" t="s">
        <v>107</v>
      </c>
      <c r="C123" s="1">
        <f t="shared" si="16"/>
        <v>19000000</v>
      </c>
      <c r="D123" s="1"/>
      <c r="E123" s="1">
        <v>19000000</v>
      </c>
      <c r="F123" s="1"/>
      <c r="G123" s="1"/>
      <c r="H123" s="1"/>
      <c r="I123" s="1"/>
      <c r="J123" s="1"/>
      <c r="K123" s="1"/>
      <c r="L123" s="1">
        <v>19000000</v>
      </c>
      <c r="M123" s="1"/>
      <c r="N123" s="1"/>
      <c r="O123" s="1"/>
      <c r="P123" s="3">
        <f t="shared" si="11"/>
        <v>19000000</v>
      </c>
      <c r="Q123" s="3">
        <f t="shared" si="13"/>
        <v>19000000</v>
      </c>
      <c r="R123" s="1"/>
      <c r="S123" s="1"/>
      <c r="T123" s="3">
        <f t="shared" si="12"/>
        <v>0</v>
      </c>
    </row>
    <row r="124" spans="1:20" ht="39" customHeight="1">
      <c r="A124" s="8">
        <v>9</v>
      </c>
      <c r="B124" s="9" t="s">
        <v>112</v>
      </c>
      <c r="C124" s="1">
        <f t="shared" si="16"/>
        <v>10000000</v>
      </c>
      <c r="D124" s="1"/>
      <c r="E124" s="1"/>
      <c r="F124" s="1"/>
      <c r="G124" s="1">
        <v>10000000</v>
      </c>
      <c r="H124" s="1"/>
      <c r="I124" s="1"/>
      <c r="J124" s="1"/>
      <c r="K124" s="1"/>
      <c r="L124" s="1"/>
      <c r="M124" s="1"/>
      <c r="N124" s="1"/>
      <c r="O124" s="1"/>
      <c r="P124" s="3">
        <f t="shared" si="11"/>
        <v>10000000</v>
      </c>
      <c r="Q124" s="3">
        <f t="shared" si="13"/>
        <v>0</v>
      </c>
      <c r="R124" s="1"/>
      <c r="S124" s="1"/>
      <c r="T124" s="3">
        <f t="shared" si="12"/>
        <v>10000000</v>
      </c>
    </row>
    <row r="125" spans="1:20" ht="35.25" customHeight="1">
      <c r="A125" s="8">
        <v>10</v>
      </c>
      <c r="B125" s="9" t="s">
        <v>257</v>
      </c>
      <c r="C125" s="1">
        <f t="shared" si="16"/>
        <v>15000000</v>
      </c>
      <c r="D125" s="1"/>
      <c r="E125" s="1"/>
      <c r="F125" s="1"/>
      <c r="G125" s="1"/>
      <c r="H125" s="1">
        <v>15000000</v>
      </c>
      <c r="I125" s="1"/>
      <c r="J125" s="1"/>
      <c r="K125" s="1"/>
      <c r="L125" s="1">
        <v>15000000</v>
      </c>
      <c r="M125" s="1"/>
      <c r="N125" s="1"/>
      <c r="O125" s="1"/>
      <c r="P125" s="3">
        <f t="shared" si="11"/>
        <v>15000000</v>
      </c>
      <c r="Q125" s="3">
        <f t="shared" si="13"/>
        <v>15000000</v>
      </c>
      <c r="R125" s="1"/>
      <c r="S125" s="1"/>
      <c r="T125" s="3">
        <f t="shared" si="12"/>
        <v>0</v>
      </c>
    </row>
    <row r="126" spans="1:20" ht="30" customHeight="1">
      <c r="A126" s="4" t="s">
        <v>29</v>
      </c>
      <c r="B126" s="7" t="s">
        <v>30</v>
      </c>
      <c r="C126" s="3"/>
      <c r="D126" s="3"/>
      <c r="E126" s="3"/>
      <c r="F126" s="3"/>
      <c r="G126" s="3"/>
      <c r="H126" s="3"/>
      <c r="I126" s="1"/>
      <c r="J126" s="1"/>
      <c r="K126" s="1"/>
      <c r="L126" s="1"/>
      <c r="M126" s="1"/>
      <c r="N126" s="1"/>
      <c r="O126" s="1"/>
      <c r="P126" s="3">
        <f t="shared" si="11"/>
        <v>0</v>
      </c>
      <c r="Q126" s="3">
        <f t="shared" si="13"/>
        <v>0</v>
      </c>
      <c r="R126" s="1"/>
      <c r="S126" s="1"/>
      <c r="T126" s="3">
        <f t="shared" si="12"/>
        <v>0</v>
      </c>
    </row>
    <row r="127" spans="1:20" ht="59.25" customHeight="1">
      <c r="A127" s="4">
        <v>1</v>
      </c>
      <c r="B127" s="9" t="s">
        <v>247</v>
      </c>
      <c r="C127" s="3"/>
      <c r="D127" s="3"/>
      <c r="E127" s="3"/>
      <c r="F127" s="3"/>
      <c r="G127" s="3"/>
      <c r="H127" s="3"/>
      <c r="I127" s="1"/>
      <c r="J127" s="1"/>
      <c r="K127" s="1"/>
      <c r="L127" s="1"/>
      <c r="M127" s="1"/>
      <c r="N127" s="1"/>
      <c r="O127" s="1"/>
      <c r="P127" s="3">
        <f t="shared" si="11"/>
        <v>0</v>
      </c>
      <c r="Q127" s="3">
        <f t="shared" si="13"/>
        <v>0</v>
      </c>
      <c r="R127" s="1"/>
      <c r="S127" s="1"/>
      <c r="T127" s="3">
        <f t="shared" si="12"/>
        <v>0</v>
      </c>
    </row>
    <row r="128" spans="1:20" s="5" customFormat="1" ht="116.25" customHeight="1">
      <c r="A128" s="4" t="s">
        <v>32</v>
      </c>
      <c r="B128" s="7" t="s">
        <v>31</v>
      </c>
      <c r="C128" s="3">
        <f>C129+C130+C131+C132+C133+C134+C135+C136+C137+C138+C139+C140+C141+C142+C143+C144+C145+C146+C147+C148+C149+C150+C151+C152+C153+C154+C155+C156+C157+C158+C159+C160+C161+C162+C163+C164+C165</f>
        <v>4621355352.75</v>
      </c>
      <c r="D128" s="3">
        <f t="shared" ref="D128:T128" si="23">D129+D130+D131+D132+D133+D134+D135+D136+D137+D138+D139+D140+D141+D142+D143+D144+D145+D146+D147+D148+D149+D150+D151+D152+D153+D154+D155+D156+D157+D158+D159+D160+D161+D162+D163+D164+D165</f>
        <v>956709727</v>
      </c>
      <c r="E128" s="3">
        <f t="shared" si="23"/>
        <v>1328271000</v>
      </c>
      <c r="F128" s="3">
        <f t="shared" si="23"/>
        <v>822720700</v>
      </c>
      <c r="G128" s="3">
        <f t="shared" si="23"/>
        <v>656118104.99999988</v>
      </c>
      <c r="H128" s="3">
        <f t="shared" si="23"/>
        <v>857535820.74999976</v>
      </c>
      <c r="I128" s="3">
        <f t="shared" si="23"/>
        <v>1065541805</v>
      </c>
      <c r="J128" s="3">
        <f t="shared" si="23"/>
        <v>207940000</v>
      </c>
      <c r="K128" s="3">
        <f t="shared" si="23"/>
        <v>228720427</v>
      </c>
      <c r="L128" s="3">
        <f t="shared" si="23"/>
        <v>35000000</v>
      </c>
      <c r="M128" s="3">
        <f t="shared" si="23"/>
        <v>0</v>
      </c>
      <c r="N128" s="3">
        <f t="shared" si="23"/>
        <v>0</v>
      </c>
      <c r="O128" s="3">
        <f t="shared" si="23"/>
        <v>1789398113</v>
      </c>
      <c r="P128" s="3">
        <f t="shared" si="23"/>
        <v>2831957239.75</v>
      </c>
      <c r="Q128" s="3">
        <f t="shared" si="23"/>
        <v>1537202232</v>
      </c>
      <c r="R128" s="3">
        <f t="shared" si="23"/>
        <v>18000000</v>
      </c>
      <c r="S128" s="3">
        <f t="shared" si="23"/>
        <v>522020195</v>
      </c>
      <c r="T128" s="3">
        <f t="shared" si="23"/>
        <v>2544132925.75</v>
      </c>
    </row>
    <row r="129" spans="1:21" s="5" customFormat="1" ht="90.75" customHeight="1">
      <c r="A129" s="8">
        <v>1</v>
      </c>
      <c r="B129" s="9" t="s">
        <v>235</v>
      </c>
      <c r="C129" s="1">
        <f t="shared" si="16"/>
        <v>2234519125.75</v>
      </c>
      <c r="D129" s="1">
        <v>323564500</v>
      </c>
      <c r="E129" s="1">
        <v>382698000</v>
      </c>
      <c r="F129" s="1">
        <f>E129*115%</f>
        <v>440102699.99999994</v>
      </c>
      <c r="G129" s="1">
        <f t="shared" ref="G129:H129" si="24">F129*115%</f>
        <v>506118104.99999988</v>
      </c>
      <c r="H129" s="1">
        <f t="shared" si="24"/>
        <v>582035820.74999976</v>
      </c>
      <c r="I129" s="1">
        <f>D129+E129</f>
        <v>706262500</v>
      </c>
      <c r="J129" s="3"/>
      <c r="K129" s="3"/>
      <c r="L129" s="3"/>
      <c r="M129" s="3"/>
      <c r="N129" s="3"/>
      <c r="O129" s="1">
        <v>1787898113</v>
      </c>
      <c r="P129" s="3">
        <f t="shared" si="11"/>
        <v>446621012.75</v>
      </c>
      <c r="Q129" s="3">
        <f t="shared" si="13"/>
        <v>706262500</v>
      </c>
      <c r="R129" s="3"/>
      <c r="S129" s="3"/>
      <c r="T129" s="3">
        <f t="shared" si="12"/>
        <v>1528256625.75</v>
      </c>
    </row>
    <row r="130" spans="1:21" ht="33" customHeight="1">
      <c r="A130" s="6">
        <v>2</v>
      </c>
      <c r="B130" s="9" t="s">
        <v>245</v>
      </c>
      <c r="C130" s="1">
        <f t="shared" si="16"/>
        <v>355011200</v>
      </c>
      <c r="D130" s="1">
        <v>35000000</v>
      </c>
      <c r="E130" s="1">
        <v>285011200</v>
      </c>
      <c r="F130" s="24"/>
      <c r="G130" s="1"/>
      <c r="H130" s="1">
        <v>35000000</v>
      </c>
      <c r="I130" s="1">
        <v>32017800</v>
      </c>
      <c r="J130" s="1"/>
      <c r="K130" s="1">
        <v>60655200</v>
      </c>
      <c r="L130" s="1">
        <v>35000000</v>
      </c>
      <c r="M130" s="1"/>
      <c r="N130" s="1"/>
      <c r="O130" s="1"/>
      <c r="P130" s="3">
        <f t="shared" si="11"/>
        <v>355011200</v>
      </c>
      <c r="Q130" s="3">
        <f t="shared" si="13"/>
        <v>127673000</v>
      </c>
      <c r="R130" s="1"/>
      <c r="S130" s="1">
        <v>192338000</v>
      </c>
      <c r="T130" s="3">
        <f t="shared" si="12"/>
        <v>35000200</v>
      </c>
    </row>
    <row r="131" spans="1:21" ht="45" customHeight="1">
      <c r="A131" s="8">
        <v>3</v>
      </c>
      <c r="B131" s="9" t="s">
        <v>260</v>
      </c>
      <c r="C131" s="1">
        <f t="shared" si="16"/>
        <v>50000000</v>
      </c>
      <c r="D131" s="1"/>
      <c r="E131" s="1"/>
      <c r="F131" s="1">
        <v>50000000</v>
      </c>
      <c r="G131" s="1"/>
      <c r="H131" s="1"/>
      <c r="I131" s="1"/>
      <c r="J131" s="1"/>
      <c r="K131" s="1"/>
      <c r="L131" s="1"/>
      <c r="M131" s="1"/>
      <c r="N131" s="1"/>
      <c r="O131" s="1"/>
      <c r="P131" s="3">
        <f t="shared" si="11"/>
        <v>50000000</v>
      </c>
      <c r="Q131" s="3">
        <f t="shared" si="13"/>
        <v>0</v>
      </c>
      <c r="R131" s="1"/>
      <c r="S131" s="1"/>
      <c r="T131" s="3">
        <f t="shared" si="12"/>
        <v>50000000</v>
      </c>
      <c r="U131" s="2">
        <v>2021</v>
      </c>
    </row>
    <row r="132" spans="1:21" ht="41.25" customHeight="1">
      <c r="A132" s="23">
        <v>4</v>
      </c>
      <c r="B132" s="9" t="s">
        <v>176</v>
      </c>
      <c r="C132" s="1">
        <f t="shared" si="16"/>
        <v>1435000</v>
      </c>
      <c r="D132" s="1">
        <v>717000</v>
      </c>
      <c r="E132" s="1"/>
      <c r="F132" s="1">
        <v>718000</v>
      </c>
      <c r="G132" s="1"/>
      <c r="H132" s="1"/>
      <c r="I132" s="1"/>
      <c r="J132" s="1"/>
      <c r="K132" s="1"/>
      <c r="L132" s="1"/>
      <c r="M132" s="1"/>
      <c r="N132" s="1"/>
      <c r="O132" s="1"/>
      <c r="P132" s="3">
        <f t="shared" si="11"/>
        <v>1435000</v>
      </c>
      <c r="Q132" s="3">
        <f t="shared" si="13"/>
        <v>0</v>
      </c>
      <c r="R132" s="1"/>
      <c r="S132" s="1"/>
      <c r="T132" s="3">
        <f t="shared" si="12"/>
        <v>1435000</v>
      </c>
    </row>
    <row r="133" spans="1:21" ht="48.75" customHeight="1">
      <c r="A133" s="8">
        <v>5</v>
      </c>
      <c r="B133" s="9" t="s">
        <v>226</v>
      </c>
      <c r="C133" s="1">
        <f t="shared" si="16"/>
        <v>2983000</v>
      </c>
      <c r="D133" s="1">
        <v>2983000</v>
      </c>
      <c r="E133" s="1"/>
      <c r="F133" s="1"/>
      <c r="G133" s="1"/>
      <c r="H133" s="1"/>
      <c r="I133" s="1"/>
      <c r="J133" s="1">
        <v>1500000</v>
      </c>
      <c r="K133" s="1"/>
      <c r="L133" s="1"/>
      <c r="M133" s="1"/>
      <c r="N133" s="1"/>
      <c r="O133" s="1">
        <v>1500000</v>
      </c>
      <c r="P133" s="3">
        <f t="shared" si="11"/>
        <v>1483000</v>
      </c>
      <c r="Q133" s="3">
        <f t="shared" si="13"/>
        <v>1500000</v>
      </c>
      <c r="R133" s="1"/>
      <c r="S133" s="1"/>
      <c r="T133" s="3">
        <f t="shared" si="12"/>
        <v>1483000</v>
      </c>
    </row>
    <row r="134" spans="1:21" ht="30" customHeight="1">
      <c r="A134" s="23">
        <v>6</v>
      </c>
      <c r="B134" s="9" t="s">
        <v>177</v>
      </c>
      <c r="C134" s="1">
        <f t="shared" si="16"/>
        <v>23000000</v>
      </c>
      <c r="D134" s="1"/>
      <c r="E134" s="1"/>
      <c r="F134" s="1"/>
      <c r="G134" s="1"/>
      <c r="H134" s="1">
        <v>23000000</v>
      </c>
      <c r="I134" s="1"/>
      <c r="J134" s="1"/>
      <c r="K134" s="1"/>
      <c r="L134" s="1"/>
      <c r="M134" s="1"/>
      <c r="N134" s="1"/>
      <c r="O134" s="1"/>
      <c r="P134" s="3">
        <f t="shared" si="11"/>
        <v>23000000</v>
      </c>
      <c r="Q134" s="3">
        <f t="shared" si="13"/>
        <v>0</v>
      </c>
      <c r="R134" s="1"/>
      <c r="S134" s="1"/>
      <c r="T134" s="3">
        <f t="shared" si="12"/>
        <v>23000000</v>
      </c>
    </row>
    <row r="135" spans="1:21" ht="41.25" customHeight="1">
      <c r="A135" s="8">
        <v>7</v>
      </c>
      <c r="B135" s="14" t="s">
        <v>160</v>
      </c>
      <c r="C135" s="1">
        <f t="shared" si="16"/>
        <v>2000000</v>
      </c>
      <c r="D135" s="1"/>
      <c r="E135" s="1"/>
      <c r="F135" s="1">
        <v>2000000</v>
      </c>
      <c r="G135" s="1"/>
      <c r="H135" s="1"/>
      <c r="I135" s="1"/>
      <c r="J135" s="1"/>
      <c r="K135" s="1"/>
      <c r="L135" s="1"/>
      <c r="M135" s="1"/>
      <c r="N135" s="1"/>
      <c r="O135" s="1"/>
      <c r="P135" s="3">
        <f t="shared" si="11"/>
        <v>2000000</v>
      </c>
      <c r="Q135" s="3">
        <f t="shared" si="13"/>
        <v>0</v>
      </c>
      <c r="R135" s="1"/>
      <c r="S135" s="1"/>
      <c r="T135" s="3">
        <f t="shared" si="12"/>
        <v>2000000</v>
      </c>
    </row>
    <row r="136" spans="1:21" ht="27.75" customHeight="1">
      <c r="A136" s="23">
        <v>8</v>
      </c>
      <c r="B136" s="9" t="s">
        <v>117</v>
      </c>
      <c r="C136" s="1">
        <f t="shared" si="16"/>
        <v>4200000</v>
      </c>
      <c r="D136" s="1">
        <v>4200000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3">
        <f t="shared" si="11"/>
        <v>4200000</v>
      </c>
      <c r="Q136" s="3">
        <f t="shared" si="13"/>
        <v>0</v>
      </c>
      <c r="R136" s="1"/>
      <c r="S136" s="1"/>
      <c r="T136" s="3">
        <f t="shared" si="12"/>
        <v>4200000</v>
      </c>
    </row>
    <row r="137" spans="1:21" ht="27.75" customHeight="1">
      <c r="A137" s="8">
        <v>9</v>
      </c>
      <c r="B137" s="9" t="s">
        <v>163</v>
      </c>
      <c r="C137" s="1">
        <f t="shared" si="16"/>
        <v>14700000</v>
      </c>
      <c r="D137" s="1"/>
      <c r="E137" s="1">
        <v>14700000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3">
        <f t="shared" si="11"/>
        <v>14700000</v>
      </c>
      <c r="Q137" s="3">
        <f t="shared" si="13"/>
        <v>0</v>
      </c>
      <c r="R137" s="1"/>
      <c r="S137" s="1"/>
      <c r="T137" s="3">
        <f t="shared" si="12"/>
        <v>14700000</v>
      </c>
    </row>
    <row r="138" spans="1:21" ht="27.75" customHeight="1">
      <c r="A138" s="23">
        <v>10</v>
      </c>
      <c r="B138" s="9" t="s">
        <v>154</v>
      </c>
      <c r="C138" s="1">
        <f t="shared" si="16"/>
        <v>6000000</v>
      </c>
      <c r="D138" s="1">
        <v>6000000</v>
      </c>
      <c r="E138" s="1"/>
      <c r="F138" s="1"/>
      <c r="G138" s="1"/>
      <c r="H138" s="1"/>
      <c r="I138" s="1">
        <v>600000</v>
      </c>
      <c r="J138" s="1">
        <v>5400000</v>
      </c>
      <c r="K138" s="1"/>
      <c r="L138" s="1"/>
      <c r="M138" s="1"/>
      <c r="N138" s="1"/>
      <c r="O138" s="1"/>
      <c r="P138" s="3">
        <f t="shared" si="11"/>
        <v>6000000</v>
      </c>
      <c r="Q138" s="3">
        <f t="shared" si="13"/>
        <v>6000000</v>
      </c>
      <c r="R138" s="1"/>
      <c r="S138" s="1"/>
      <c r="T138" s="3">
        <f t="shared" si="12"/>
        <v>0</v>
      </c>
    </row>
    <row r="139" spans="1:21" ht="27.75" customHeight="1">
      <c r="A139" s="8">
        <v>11</v>
      </c>
      <c r="B139" s="9" t="s">
        <v>118</v>
      </c>
      <c r="C139" s="1">
        <f t="shared" si="16"/>
        <v>12250000</v>
      </c>
      <c r="D139" s="1"/>
      <c r="E139" s="1">
        <v>250000</v>
      </c>
      <c r="F139" s="1">
        <v>12000000</v>
      </c>
      <c r="G139" s="1"/>
      <c r="H139" s="1"/>
      <c r="I139" s="1">
        <v>250000</v>
      </c>
      <c r="J139" s="1"/>
      <c r="K139" s="1"/>
      <c r="L139" s="1"/>
      <c r="M139" s="1"/>
      <c r="N139" s="1"/>
      <c r="O139" s="1"/>
      <c r="P139" s="3">
        <f t="shared" si="11"/>
        <v>12250000</v>
      </c>
      <c r="Q139" s="3">
        <f t="shared" si="13"/>
        <v>250000</v>
      </c>
      <c r="R139" s="1"/>
      <c r="S139" s="1"/>
      <c r="T139" s="3">
        <f t="shared" ref="T139:T198" si="25">C139-Q139-R139-S139</f>
        <v>12000000</v>
      </c>
    </row>
    <row r="140" spans="1:21" ht="41.25" customHeight="1">
      <c r="A140" s="23">
        <v>12</v>
      </c>
      <c r="B140" s="9" t="s">
        <v>119</v>
      </c>
      <c r="C140" s="1">
        <f t="shared" ref="C140:C165" si="26">D140+E140+F140+G140+H140</f>
        <v>13850000</v>
      </c>
      <c r="D140" s="1">
        <v>350000</v>
      </c>
      <c r="E140" s="1"/>
      <c r="F140" s="1">
        <v>13500000</v>
      </c>
      <c r="G140" s="1"/>
      <c r="H140" s="1"/>
      <c r="I140" s="1"/>
      <c r="J140" s="1"/>
      <c r="K140" s="1"/>
      <c r="L140" s="1"/>
      <c r="M140" s="1"/>
      <c r="N140" s="1"/>
      <c r="O140" s="1"/>
      <c r="P140" s="3">
        <f t="shared" ref="P140:P198" si="27">C140-O140</f>
        <v>13850000</v>
      </c>
      <c r="Q140" s="3">
        <f t="shared" si="13"/>
        <v>0</v>
      </c>
      <c r="R140" s="1"/>
      <c r="S140" s="1"/>
      <c r="T140" s="3">
        <f t="shared" si="25"/>
        <v>13850000</v>
      </c>
    </row>
    <row r="141" spans="1:21" s="22" customFormat="1" ht="26.25" customHeight="1">
      <c r="A141" s="8">
        <v>13</v>
      </c>
      <c r="B141" s="9" t="s">
        <v>248</v>
      </c>
      <c r="C141" s="1">
        <f t="shared" si="26"/>
        <v>170867800</v>
      </c>
      <c r="D141" s="1"/>
      <c r="E141" s="1">
        <v>170867800</v>
      </c>
      <c r="F141" s="1"/>
      <c r="G141" s="1"/>
      <c r="H141" s="1"/>
      <c r="I141" s="1">
        <v>51260340</v>
      </c>
      <c r="J141" s="1"/>
      <c r="K141" s="1"/>
      <c r="L141" s="1"/>
      <c r="M141" s="1"/>
      <c r="N141" s="1"/>
      <c r="O141" s="1"/>
      <c r="P141" s="3">
        <f t="shared" si="27"/>
        <v>170867800</v>
      </c>
      <c r="Q141" s="3">
        <f t="shared" si="13"/>
        <v>51260340</v>
      </c>
      <c r="R141" s="1"/>
      <c r="S141" s="1">
        <v>119607460</v>
      </c>
      <c r="T141" s="3">
        <f t="shared" si="25"/>
        <v>0</v>
      </c>
    </row>
    <row r="142" spans="1:21" ht="32.25" customHeight="1">
      <c r="A142" s="23">
        <v>14</v>
      </c>
      <c r="B142" s="9" t="s">
        <v>197</v>
      </c>
      <c r="C142" s="1">
        <f t="shared" si="26"/>
        <v>1000000</v>
      </c>
      <c r="D142" s="1"/>
      <c r="E142" s="1">
        <v>1000000</v>
      </c>
      <c r="F142" s="1"/>
      <c r="G142" s="1"/>
      <c r="H142" s="1"/>
      <c r="I142" s="1">
        <v>1000000</v>
      </c>
      <c r="J142" s="1"/>
      <c r="K142" s="1"/>
      <c r="L142" s="1"/>
      <c r="M142" s="1"/>
      <c r="N142" s="1"/>
      <c r="O142" s="1"/>
      <c r="P142" s="3">
        <f t="shared" si="27"/>
        <v>1000000</v>
      </c>
      <c r="Q142" s="3">
        <f t="shared" ref="Q142:Q196" si="28">I142+J142+K142+L142+M142</f>
        <v>1000000</v>
      </c>
      <c r="R142" s="1"/>
      <c r="S142" s="1"/>
      <c r="T142" s="3">
        <f t="shared" si="25"/>
        <v>0</v>
      </c>
    </row>
    <row r="143" spans="1:21" ht="27.75" customHeight="1">
      <c r="A143" s="8">
        <v>15</v>
      </c>
      <c r="B143" s="9" t="s">
        <v>256</v>
      </c>
      <c r="C143" s="1">
        <f t="shared" si="26"/>
        <v>250000</v>
      </c>
      <c r="D143" s="1"/>
      <c r="E143" s="1">
        <v>250000</v>
      </c>
      <c r="F143" s="1"/>
      <c r="G143" s="1"/>
      <c r="H143" s="1"/>
      <c r="I143" s="1">
        <v>250000</v>
      </c>
      <c r="J143" s="1"/>
      <c r="K143" s="1"/>
      <c r="L143" s="1"/>
      <c r="M143" s="1"/>
      <c r="N143" s="1"/>
      <c r="O143" s="1"/>
      <c r="P143" s="3">
        <f t="shared" si="27"/>
        <v>250000</v>
      </c>
      <c r="Q143" s="3">
        <f t="shared" si="28"/>
        <v>250000</v>
      </c>
      <c r="R143" s="1"/>
      <c r="S143" s="1"/>
      <c r="T143" s="3">
        <f t="shared" si="25"/>
        <v>0</v>
      </c>
    </row>
    <row r="144" spans="1:21" ht="40.5" customHeight="1">
      <c r="A144" s="23">
        <v>16</v>
      </c>
      <c r="B144" s="9" t="s">
        <v>184</v>
      </c>
      <c r="C144" s="1">
        <f t="shared" si="26"/>
        <v>1000000</v>
      </c>
      <c r="D144" s="1"/>
      <c r="E144" s="1">
        <v>1000000</v>
      </c>
      <c r="F144" s="1"/>
      <c r="G144" s="1"/>
      <c r="H144" s="1"/>
      <c r="I144" s="1">
        <v>1000000</v>
      </c>
      <c r="J144" s="1"/>
      <c r="K144" s="1"/>
      <c r="L144" s="1"/>
      <c r="M144" s="1"/>
      <c r="N144" s="1"/>
      <c r="O144" s="1"/>
      <c r="P144" s="3">
        <f t="shared" si="27"/>
        <v>1000000</v>
      </c>
      <c r="Q144" s="3">
        <f t="shared" si="28"/>
        <v>1000000</v>
      </c>
      <c r="R144" s="1"/>
      <c r="S144" s="1"/>
      <c r="T144" s="3">
        <f t="shared" si="25"/>
        <v>0</v>
      </c>
    </row>
    <row r="145" spans="1:20" ht="40.5" customHeight="1">
      <c r="A145" s="8">
        <v>17</v>
      </c>
      <c r="B145" s="9" t="s">
        <v>192</v>
      </c>
      <c r="C145" s="1">
        <f t="shared" si="26"/>
        <v>528000</v>
      </c>
      <c r="D145" s="1"/>
      <c r="E145" s="1">
        <v>528000</v>
      </c>
      <c r="F145" s="1"/>
      <c r="G145" s="1"/>
      <c r="H145" s="1"/>
      <c r="I145" s="1"/>
      <c r="J145" s="1"/>
      <c r="K145" s="1">
        <v>528000</v>
      </c>
      <c r="L145" s="1"/>
      <c r="M145" s="1"/>
      <c r="N145" s="1"/>
      <c r="O145" s="1"/>
      <c r="P145" s="3">
        <f t="shared" si="27"/>
        <v>528000</v>
      </c>
      <c r="Q145" s="3">
        <f t="shared" si="28"/>
        <v>528000</v>
      </c>
      <c r="R145" s="1"/>
      <c r="S145" s="1"/>
      <c r="T145" s="3">
        <f t="shared" si="25"/>
        <v>0</v>
      </c>
    </row>
    <row r="146" spans="1:20" ht="31.5" customHeight="1">
      <c r="A146" s="23">
        <v>18</v>
      </c>
      <c r="B146" s="9" t="s">
        <v>191</v>
      </c>
      <c r="C146" s="1">
        <f t="shared" si="26"/>
        <v>519000</v>
      </c>
      <c r="D146" s="1">
        <v>519000</v>
      </c>
      <c r="E146" s="1"/>
      <c r="F146" s="1"/>
      <c r="G146" s="1"/>
      <c r="H146" s="1"/>
      <c r="I146" s="1"/>
      <c r="J146" s="1"/>
      <c r="K146" s="1">
        <v>519000</v>
      </c>
      <c r="L146" s="1"/>
      <c r="M146" s="1"/>
      <c r="N146" s="1"/>
      <c r="O146" s="1"/>
      <c r="P146" s="3">
        <f t="shared" si="27"/>
        <v>519000</v>
      </c>
      <c r="Q146" s="3">
        <f t="shared" si="28"/>
        <v>519000</v>
      </c>
      <c r="R146" s="1"/>
      <c r="S146" s="1"/>
      <c r="T146" s="3">
        <f t="shared" si="25"/>
        <v>0</v>
      </c>
    </row>
    <row r="147" spans="1:20" ht="32.25" customHeight="1">
      <c r="A147" s="8">
        <v>19</v>
      </c>
      <c r="B147" s="9" t="s">
        <v>227</v>
      </c>
      <c r="C147" s="1">
        <f t="shared" si="26"/>
        <v>83333000</v>
      </c>
      <c r="D147" s="1"/>
      <c r="E147" s="1">
        <v>83333000</v>
      </c>
      <c r="F147" s="1"/>
      <c r="G147" s="1"/>
      <c r="H147" s="1"/>
      <c r="I147" s="1"/>
      <c r="J147" s="1"/>
      <c r="K147" s="1">
        <v>83333000</v>
      </c>
      <c r="L147" s="1"/>
      <c r="M147" s="1"/>
      <c r="N147" s="1"/>
      <c r="O147" s="1"/>
      <c r="P147" s="3">
        <f t="shared" si="27"/>
        <v>83333000</v>
      </c>
      <c r="Q147" s="3">
        <f t="shared" si="28"/>
        <v>83333000</v>
      </c>
      <c r="R147" s="1"/>
      <c r="S147" s="1"/>
      <c r="T147" s="3">
        <f t="shared" si="25"/>
        <v>0</v>
      </c>
    </row>
    <row r="148" spans="1:20" s="22" customFormat="1" ht="32.25" customHeight="1">
      <c r="A148" s="23">
        <v>20</v>
      </c>
      <c r="B148" s="9" t="s">
        <v>258</v>
      </c>
      <c r="C148" s="1">
        <f t="shared" si="26"/>
        <v>83333000</v>
      </c>
      <c r="D148" s="1"/>
      <c r="E148" s="1">
        <v>83333000</v>
      </c>
      <c r="F148" s="1"/>
      <c r="G148" s="1"/>
      <c r="H148" s="1"/>
      <c r="I148" s="1"/>
      <c r="J148" s="1"/>
      <c r="K148" s="1">
        <v>83333000</v>
      </c>
      <c r="L148" s="1"/>
      <c r="M148" s="1"/>
      <c r="N148" s="1"/>
      <c r="O148" s="1"/>
      <c r="P148" s="3">
        <f t="shared" si="27"/>
        <v>83333000</v>
      </c>
      <c r="Q148" s="3">
        <f t="shared" si="28"/>
        <v>83333000</v>
      </c>
      <c r="R148" s="1"/>
      <c r="S148" s="1"/>
      <c r="T148" s="3">
        <f t="shared" si="25"/>
        <v>0</v>
      </c>
    </row>
    <row r="149" spans="1:20" ht="27.75" customHeight="1">
      <c r="A149" s="8">
        <v>21</v>
      </c>
      <c r="B149" s="9" t="s">
        <v>120</v>
      </c>
      <c r="C149" s="1">
        <f t="shared" si="26"/>
        <v>10000000</v>
      </c>
      <c r="D149" s="1"/>
      <c r="E149" s="1"/>
      <c r="F149" s="1"/>
      <c r="G149" s="1"/>
      <c r="H149" s="1">
        <v>10000000</v>
      </c>
      <c r="I149" s="1"/>
      <c r="J149" s="1"/>
      <c r="K149" s="1"/>
      <c r="L149" s="1"/>
      <c r="M149" s="1"/>
      <c r="N149" s="1"/>
      <c r="O149" s="1"/>
      <c r="P149" s="3">
        <f t="shared" si="27"/>
        <v>10000000</v>
      </c>
      <c r="Q149" s="3">
        <f t="shared" si="28"/>
        <v>0</v>
      </c>
      <c r="R149" s="1"/>
      <c r="S149" s="1"/>
      <c r="T149" s="3">
        <f t="shared" si="25"/>
        <v>10000000</v>
      </c>
    </row>
    <row r="150" spans="1:20" ht="42.75" customHeight="1">
      <c r="A150" s="23">
        <v>22</v>
      </c>
      <c r="B150" s="9" t="s">
        <v>228</v>
      </c>
      <c r="C150" s="1">
        <f t="shared" si="26"/>
        <v>2500000</v>
      </c>
      <c r="D150" s="1">
        <v>2500000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3">
        <f t="shared" si="27"/>
        <v>2500000</v>
      </c>
      <c r="Q150" s="3">
        <f t="shared" si="28"/>
        <v>0</v>
      </c>
      <c r="R150" s="1"/>
      <c r="S150" s="1"/>
      <c r="T150" s="3">
        <f t="shared" si="25"/>
        <v>2500000</v>
      </c>
    </row>
    <row r="151" spans="1:20" ht="39.75" customHeight="1">
      <c r="A151" s="8">
        <v>23</v>
      </c>
      <c r="B151" s="9" t="s">
        <v>249</v>
      </c>
      <c r="C151" s="1">
        <f t="shared" si="26"/>
        <v>6000000</v>
      </c>
      <c r="D151" s="1">
        <v>6000000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3">
        <f t="shared" si="27"/>
        <v>6000000</v>
      </c>
      <c r="Q151" s="3">
        <f t="shared" si="28"/>
        <v>0</v>
      </c>
      <c r="R151" s="1"/>
      <c r="S151" s="1"/>
      <c r="T151" s="3">
        <f t="shared" si="25"/>
        <v>6000000</v>
      </c>
    </row>
    <row r="152" spans="1:20" ht="42.75" customHeight="1">
      <c r="A152" s="23">
        <v>24</v>
      </c>
      <c r="B152" s="9" t="s">
        <v>148</v>
      </c>
      <c r="C152" s="1">
        <f t="shared" si="26"/>
        <v>2500000</v>
      </c>
      <c r="D152" s="1"/>
      <c r="E152" s="1">
        <v>2500000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3">
        <f t="shared" si="27"/>
        <v>2500000</v>
      </c>
      <c r="Q152" s="3">
        <f t="shared" si="28"/>
        <v>0</v>
      </c>
      <c r="R152" s="1"/>
      <c r="S152" s="1"/>
      <c r="T152" s="3">
        <f t="shared" si="25"/>
        <v>2500000</v>
      </c>
    </row>
    <row r="153" spans="1:20" ht="39" customHeight="1">
      <c r="A153" s="8">
        <v>25</v>
      </c>
      <c r="B153" s="9" t="s">
        <v>121</v>
      </c>
      <c r="C153" s="1">
        <f t="shared" si="26"/>
        <v>25000000</v>
      </c>
      <c r="D153" s="1"/>
      <c r="E153" s="1"/>
      <c r="F153" s="1">
        <v>25000000</v>
      </c>
      <c r="G153" s="1"/>
      <c r="H153" s="1"/>
      <c r="I153" s="1"/>
      <c r="J153" s="1"/>
      <c r="K153" s="1"/>
      <c r="L153" s="1"/>
      <c r="M153" s="1"/>
      <c r="N153" s="1"/>
      <c r="O153" s="1"/>
      <c r="P153" s="3">
        <f t="shared" si="27"/>
        <v>25000000</v>
      </c>
      <c r="Q153" s="3">
        <f t="shared" si="28"/>
        <v>0</v>
      </c>
      <c r="R153" s="1"/>
      <c r="S153" s="1"/>
      <c r="T153" s="3">
        <f t="shared" si="25"/>
        <v>25000000</v>
      </c>
    </row>
    <row r="154" spans="1:20" ht="58.5" customHeight="1">
      <c r="A154" s="23">
        <v>26</v>
      </c>
      <c r="B154" s="9" t="s">
        <v>268</v>
      </c>
      <c r="C154" s="1">
        <f t="shared" si="26"/>
        <v>24500000</v>
      </c>
      <c r="D154" s="1"/>
      <c r="E154" s="1">
        <v>4500000</v>
      </c>
      <c r="F154" s="1">
        <v>5000000</v>
      </c>
      <c r="G154" s="1">
        <v>5000000</v>
      </c>
      <c r="H154" s="1">
        <v>10000000</v>
      </c>
      <c r="I154" s="1">
        <v>4500000</v>
      </c>
      <c r="J154" s="1"/>
      <c r="K154" s="1"/>
      <c r="L154" s="1"/>
      <c r="M154" s="1"/>
      <c r="N154" s="1"/>
      <c r="O154" s="1"/>
      <c r="P154" s="3">
        <f t="shared" si="27"/>
        <v>24500000</v>
      </c>
      <c r="Q154" s="3">
        <f t="shared" si="28"/>
        <v>4500000</v>
      </c>
      <c r="R154" s="1"/>
      <c r="S154" s="1"/>
      <c r="T154" s="3">
        <f t="shared" si="25"/>
        <v>20000000</v>
      </c>
    </row>
    <row r="155" spans="1:20" ht="27.75" customHeight="1">
      <c r="A155" s="8">
        <v>27</v>
      </c>
      <c r="B155" s="9" t="s">
        <v>122</v>
      </c>
      <c r="C155" s="1">
        <f t="shared" si="26"/>
        <v>30000000</v>
      </c>
      <c r="D155" s="1"/>
      <c r="E155" s="1"/>
      <c r="F155" s="1">
        <v>30000000</v>
      </c>
      <c r="G155" s="1"/>
      <c r="H155" s="1"/>
      <c r="I155" s="1"/>
      <c r="J155" s="1"/>
      <c r="K155" s="1"/>
      <c r="L155" s="1"/>
      <c r="M155" s="1"/>
      <c r="N155" s="1"/>
      <c r="O155" s="1"/>
      <c r="P155" s="3">
        <f t="shared" si="27"/>
        <v>30000000</v>
      </c>
      <c r="Q155" s="3">
        <f t="shared" si="28"/>
        <v>0</v>
      </c>
      <c r="R155" s="1"/>
      <c r="S155" s="1"/>
      <c r="T155" s="3">
        <f t="shared" si="25"/>
        <v>30000000</v>
      </c>
    </row>
    <row r="156" spans="1:20" ht="27.75" customHeight="1">
      <c r="A156" s="23">
        <v>28</v>
      </c>
      <c r="B156" s="9" t="s">
        <v>123</v>
      </c>
      <c r="C156" s="1">
        <f t="shared" si="26"/>
        <v>2500000</v>
      </c>
      <c r="D156" s="1"/>
      <c r="E156" s="1"/>
      <c r="F156" s="1"/>
      <c r="G156" s="1"/>
      <c r="H156" s="1">
        <v>2500000</v>
      </c>
      <c r="I156" s="1"/>
      <c r="J156" s="1"/>
      <c r="K156" s="1"/>
      <c r="L156" s="1"/>
      <c r="M156" s="1"/>
      <c r="N156" s="1"/>
      <c r="O156" s="1"/>
      <c r="P156" s="3">
        <f t="shared" si="27"/>
        <v>2500000</v>
      </c>
      <c r="Q156" s="3">
        <f t="shared" si="28"/>
        <v>0</v>
      </c>
      <c r="R156" s="1"/>
      <c r="S156" s="1"/>
      <c r="T156" s="3">
        <f t="shared" si="25"/>
        <v>2500000</v>
      </c>
    </row>
    <row r="157" spans="1:20" ht="39.75" customHeight="1">
      <c r="A157" s="8">
        <v>29</v>
      </c>
      <c r="B157" s="9" t="s">
        <v>124</v>
      </c>
      <c r="C157" s="1">
        <f t="shared" si="26"/>
        <v>1000000</v>
      </c>
      <c r="D157" s="1"/>
      <c r="E157" s="1"/>
      <c r="F157" s="1">
        <v>1000000</v>
      </c>
      <c r="G157" s="1"/>
      <c r="H157" s="1"/>
      <c r="I157" s="1"/>
      <c r="J157" s="1"/>
      <c r="K157" s="1"/>
      <c r="L157" s="1"/>
      <c r="M157" s="1"/>
      <c r="N157" s="1"/>
      <c r="O157" s="1"/>
      <c r="P157" s="3">
        <f t="shared" si="27"/>
        <v>1000000</v>
      </c>
      <c r="Q157" s="3">
        <f t="shared" si="28"/>
        <v>0</v>
      </c>
      <c r="R157" s="1"/>
      <c r="S157" s="1"/>
      <c r="T157" s="3">
        <f t="shared" si="25"/>
        <v>1000000</v>
      </c>
    </row>
    <row r="158" spans="1:20" ht="44.25" customHeight="1">
      <c r="A158" s="23">
        <v>30</v>
      </c>
      <c r="B158" s="9" t="s">
        <v>252</v>
      </c>
      <c r="C158" s="1">
        <f t="shared" si="26"/>
        <v>300000</v>
      </c>
      <c r="D158" s="1"/>
      <c r="E158" s="1">
        <v>300000</v>
      </c>
      <c r="F158" s="1"/>
      <c r="G158" s="1"/>
      <c r="H158" s="1"/>
      <c r="I158" s="1">
        <v>300000</v>
      </c>
      <c r="J158" s="1"/>
      <c r="K158" s="1"/>
      <c r="L158" s="1"/>
      <c r="M158" s="1"/>
      <c r="N158" s="1"/>
      <c r="O158" s="1"/>
      <c r="P158" s="3">
        <f t="shared" si="27"/>
        <v>300000</v>
      </c>
      <c r="Q158" s="3">
        <f t="shared" si="28"/>
        <v>300000</v>
      </c>
      <c r="R158" s="1"/>
      <c r="S158" s="1"/>
      <c r="T158" s="3">
        <f t="shared" si="25"/>
        <v>0</v>
      </c>
    </row>
    <row r="159" spans="1:20" ht="60.75" customHeight="1">
      <c r="A159" s="8">
        <v>31</v>
      </c>
      <c r="B159" s="9" t="s">
        <v>234</v>
      </c>
      <c r="C159" s="1">
        <f t="shared" si="26"/>
        <v>3752227</v>
      </c>
      <c r="D159" s="1">
        <v>352227</v>
      </c>
      <c r="E159" s="1"/>
      <c r="F159" s="1">
        <v>3400000</v>
      </c>
      <c r="G159" s="1"/>
      <c r="H159" s="1"/>
      <c r="I159" s="1"/>
      <c r="J159" s="1"/>
      <c r="K159" s="1">
        <v>352227</v>
      </c>
      <c r="L159" s="1"/>
      <c r="M159" s="1"/>
      <c r="N159" s="1"/>
      <c r="O159" s="1"/>
      <c r="P159" s="3">
        <f t="shared" si="27"/>
        <v>3752227</v>
      </c>
      <c r="Q159" s="3">
        <f t="shared" si="28"/>
        <v>352227</v>
      </c>
      <c r="R159" s="1"/>
      <c r="S159" s="1"/>
      <c r="T159" s="3">
        <f t="shared" si="25"/>
        <v>3400000</v>
      </c>
    </row>
    <row r="160" spans="1:20" ht="46.5" customHeight="1">
      <c r="A160" s="23">
        <v>32</v>
      </c>
      <c r="B160" s="9" t="s">
        <v>126</v>
      </c>
      <c r="C160" s="1">
        <f t="shared" si="26"/>
        <v>360000000</v>
      </c>
      <c r="D160" s="1"/>
      <c r="E160" s="1">
        <v>10000000</v>
      </c>
      <c r="F160" s="1">
        <v>100000000</v>
      </c>
      <c r="G160" s="1">
        <v>100000000</v>
      </c>
      <c r="H160" s="1">
        <v>150000000</v>
      </c>
      <c r="I160" s="1"/>
      <c r="J160" s="1"/>
      <c r="K160" s="1"/>
      <c r="L160" s="1"/>
      <c r="M160" s="1"/>
      <c r="N160" s="1"/>
      <c r="O160" s="1"/>
      <c r="P160" s="3">
        <f t="shared" si="27"/>
        <v>360000000</v>
      </c>
      <c r="Q160" s="3">
        <f t="shared" si="28"/>
        <v>0</v>
      </c>
      <c r="R160" s="1"/>
      <c r="S160" s="1"/>
      <c r="T160" s="3">
        <f t="shared" si="25"/>
        <v>360000000</v>
      </c>
    </row>
    <row r="161" spans="1:20" ht="45" customHeight="1">
      <c r="A161" s="8">
        <v>33</v>
      </c>
      <c r="B161" s="9" t="s">
        <v>127</v>
      </c>
      <c r="C161" s="1">
        <f t="shared" si="26"/>
        <v>15200000</v>
      </c>
      <c r="D161" s="1">
        <v>200000</v>
      </c>
      <c r="E161" s="1"/>
      <c r="F161" s="1">
        <v>5000000</v>
      </c>
      <c r="G161" s="1">
        <v>5000000</v>
      </c>
      <c r="H161" s="1">
        <v>5000000</v>
      </c>
      <c r="I161" s="1"/>
      <c r="J161" s="1"/>
      <c r="K161" s="1"/>
      <c r="L161" s="1"/>
      <c r="M161" s="1"/>
      <c r="N161" s="1"/>
      <c r="O161" s="1"/>
      <c r="P161" s="3">
        <f t="shared" si="27"/>
        <v>15200000</v>
      </c>
      <c r="Q161" s="3">
        <f t="shared" si="28"/>
        <v>0</v>
      </c>
      <c r="R161" s="1"/>
      <c r="S161" s="1"/>
      <c r="T161" s="3">
        <f t="shared" si="25"/>
        <v>15200000</v>
      </c>
    </row>
    <row r="162" spans="1:20" ht="46.5" customHeight="1">
      <c r="A162" s="23">
        <v>34</v>
      </c>
      <c r="B162" s="9" t="s">
        <v>128</v>
      </c>
      <c r="C162" s="1">
        <f t="shared" si="26"/>
        <v>15000000</v>
      </c>
      <c r="D162" s="1"/>
      <c r="E162" s="1"/>
      <c r="F162" s="1">
        <v>5000000</v>
      </c>
      <c r="G162" s="1">
        <v>5000000</v>
      </c>
      <c r="H162" s="1">
        <v>5000000</v>
      </c>
      <c r="I162" s="1"/>
      <c r="J162" s="1"/>
      <c r="K162" s="1"/>
      <c r="L162" s="1"/>
      <c r="M162" s="1"/>
      <c r="N162" s="1"/>
      <c r="O162" s="1"/>
      <c r="P162" s="3">
        <f t="shared" si="27"/>
        <v>15000000</v>
      </c>
      <c r="Q162" s="3">
        <f t="shared" si="28"/>
        <v>0</v>
      </c>
      <c r="R162" s="1"/>
      <c r="S162" s="1"/>
      <c r="T162" s="3">
        <f t="shared" si="25"/>
        <v>15000000</v>
      </c>
    </row>
    <row r="163" spans="1:20" ht="59.25" customHeight="1">
      <c r="A163" s="23">
        <v>36</v>
      </c>
      <c r="B163" s="9" t="s">
        <v>267</v>
      </c>
      <c r="C163" s="1">
        <f t="shared" si="26"/>
        <v>895324000</v>
      </c>
      <c r="D163" s="1">
        <v>447324000</v>
      </c>
      <c r="E163" s="1">
        <v>263000000</v>
      </c>
      <c r="F163" s="1">
        <v>125000000</v>
      </c>
      <c r="G163" s="1">
        <v>30000000</v>
      </c>
      <c r="H163" s="1">
        <v>30000000</v>
      </c>
      <c r="I163" s="1">
        <v>221101165</v>
      </c>
      <c r="J163" s="1">
        <v>156040000</v>
      </c>
      <c r="K163" s="1"/>
      <c r="L163" s="1"/>
      <c r="M163" s="1"/>
      <c r="N163" s="1"/>
      <c r="O163" s="1"/>
      <c r="P163" s="3">
        <f t="shared" si="27"/>
        <v>895324000</v>
      </c>
      <c r="Q163" s="3">
        <f t="shared" si="28"/>
        <v>377141165</v>
      </c>
      <c r="R163" s="1">
        <v>18000000</v>
      </c>
      <c r="S163" s="1">
        <v>210074735</v>
      </c>
      <c r="T163" s="3">
        <f t="shared" si="25"/>
        <v>290108100</v>
      </c>
    </row>
    <row r="164" spans="1:20" ht="27.75" customHeight="1">
      <c r="A164" s="8">
        <v>37</v>
      </c>
      <c r="B164" s="9" t="s">
        <v>229</v>
      </c>
      <c r="C164" s="1">
        <f t="shared" si="26"/>
        <v>97000000</v>
      </c>
      <c r="D164" s="1">
        <v>57000000</v>
      </c>
      <c r="E164" s="1">
        <v>25000000</v>
      </c>
      <c r="F164" s="1">
        <v>5000000</v>
      </c>
      <c r="G164" s="1">
        <v>5000000</v>
      </c>
      <c r="H164" s="1">
        <v>5000000</v>
      </c>
      <c r="I164" s="1">
        <v>47000000</v>
      </c>
      <c r="J164" s="1">
        <v>45000000</v>
      </c>
      <c r="K164" s="1"/>
      <c r="L164" s="1"/>
      <c r="M164" s="1"/>
      <c r="N164" s="1"/>
      <c r="O164" s="1"/>
      <c r="P164" s="3">
        <f t="shared" si="27"/>
        <v>97000000</v>
      </c>
      <c r="Q164" s="3">
        <f t="shared" si="28"/>
        <v>92000000</v>
      </c>
      <c r="R164" s="1"/>
      <c r="S164" s="1"/>
      <c r="T164" s="3">
        <f t="shared" si="25"/>
        <v>5000000</v>
      </c>
    </row>
    <row r="165" spans="1:20" ht="27.75" customHeight="1">
      <c r="A165" s="23">
        <v>38</v>
      </c>
      <c r="B165" s="14" t="s">
        <v>15</v>
      </c>
      <c r="C165" s="1">
        <f t="shared" si="26"/>
        <v>70000000</v>
      </c>
      <c r="D165" s="1">
        <v>70000000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3">
        <f t="shared" si="27"/>
        <v>70000000</v>
      </c>
      <c r="Q165" s="3">
        <f t="shared" si="28"/>
        <v>0</v>
      </c>
      <c r="R165" s="1"/>
      <c r="S165" s="1"/>
      <c r="T165" s="3">
        <f t="shared" si="25"/>
        <v>70000000</v>
      </c>
    </row>
    <row r="166" spans="1:20" s="5" customFormat="1" ht="80.25" customHeight="1">
      <c r="A166" s="4" t="s">
        <v>33</v>
      </c>
      <c r="B166" s="7" t="s">
        <v>34</v>
      </c>
      <c r="C166" s="3">
        <f t="shared" ref="C166:T166" si="29">C167+C168+C169+C170+C171+C172+C173+C174+C175+C176+C177+C178+C179+C180+C181+C182+C183+C184+C185+C186+C187+C188+C189</f>
        <v>1703847514</v>
      </c>
      <c r="D166" s="3">
        <f t="shared" si="29"/>
        <v>218262114</v>
      </c>
      <c r="E166" s="3">
        <f t="shared" si="29"/>
        <v>1225860400</v>
      </c>
      <c r="F166" s="3">
        <f t="shared" si="29"/>
        <v>87675000</v>
      </c>
      <c r="G166" s="3">
        <f t="shared" si="29"/>
        <v>81675000</v>
      </c>
      <c r="H166" s="3">
        <f t="shared" si="29"/>
        <v>90375000</v>
      </c>
      <c r="I166" s="3">
        <f t="shared" si="29"/>
        <v>515069160</v>
      </c>
      <c r="J166" s="3">
        <f t="shared" si="29"/>
        <v>27400000</v>
      </c>
      <c r="K166" s="3">
        <f t="shared" si="29"/>
        <v>4442714</v>
      </c>
      <c r="L166" s="3">
        <f t="shared" si="29"/>
        <v>154375000</v>
      </c>
      <c r="M166" s="3">
        <f t="shared" si="29"/>
        <v>0</v>
      </c>
      <c r="N166" s="3">
        <f t="shared" si="29"/>
        <v>0</v>
      </c>
      <c r="O166" s="3">
        <f t="shared" si="29"/>
        <v>195835000</v>
      </c>
      <c r="P166" s="3">
        <f t="shared" si="29"/>
        <v>1508012514</v>
      </c>
      <c r="Q166" s="3">
        <f t="shared" si="29"/>
        <v>701286874</v>
      </c>
      <c r="R166" s="3">
        <f t="shared" si="29"/>
        <v>0</v>
      </c>
      <c r="S166" s="3">
        <f t="shared" si="29"/>
        <v>648951240</v>
      </c>
      <c r="T166" s="3">
        <f t="shared" si="29"/>
        <v>353609400</v>
      </c>
    </row>
    <row r="167" spans="1:20" ht="38.25" customHeight="1">
      <c r="A167" s="6">
        <v>1</v>
      </c>
      <c r="B167" s="14" t="s">
        <v>68</v>
      </c>
      <c r="C167" s="1">
        <f t="shared" ref="C167:C189" si="30">D167+E167+F167+G167+H167</f>
        <v>16700000</v>
      </c>
      <c r="D167" s="1">
        <v>3000000</v>
      </c>
      <c r="E167" s="1">
        <v>4700000</v>
      </c>
      <c r="F167" s="1">
        <v>3000000</v>
      </c>
      <c r="G167" s="1">
        <v>3000000</v>
      </c>
      <c r="H167" s="1">
        <v>3000000</v>
      </c>
      <c r="I167" s="1"/>
      <c r="J167" s="1"/>
      <c r="K167" s="1"/>
      <c r="L167" s="1"/>
      <c r="M167" s="1"/>
      <c r="N167" s="1"/>
      <c r="O167" s="1"/>
      <c r="P167" s="3">
        <f t="shared" si="27"/>
        <v>16700000</v>
      </c>
      <c r="Q167" s="3">
        <f t="shared" si="28"/>
        <v>0</v>
      </c>
      <c r="R167" s="1"/>
      <c r="S167" s="1"/>
      <c r="T167" s="3">
        <f t="shared" si="25"/>
        <v>16700000</v>
      </c>
    </row>
    <row r="168" spans="1:20" ht="42" customHeight="1">
      <c r="A168" s="6">
        <v>2</v>
      </c>
      <c r="B168" s="14" t="s">
        <v>253</v>
      </c>
      <c r="C168" s="1">
        <f t="shared" si="30"/>
        <v>4200000</v>
      </c>
      <c r="D168" s="1">
        <v>3000000</v>
      </c>
      <c r="E168" s="1">
        <v>300000</v>
      </c>
      <c r="F168" s="1">
        <v>300000</v>
      </c>
      <c r="G168" s="1">
        <v>300000</v>
      </c>
      <c r="H168" s="1">
        <v>300000</v>
      </c>
      <c r="I168" s="1">
        <v>4200000</v>
      </c>
      <c r="J168" s="1"/>
      <c r="K168" s="1"/>
      <c r="L168" s="1"/>
      <c r="M168" s="1"/>
      <c r="N168" s="1"/>
      <c r="O168" s="1"/>
      <c r="P168" s="3">
        <v>4200000</v>
      </c>
      <c r="Q168" s="3">
        <f t="shared" si="28"/>
        <v>4200000</v>
      </c>
      <c r="R168" s="1"/>
      <c r="S168" s="1"/>
      <c r="T168" s="3">
        <f t="shared" si="25"/>
        <v>0</v>
      </c>
    </row>
    <row r="169" spans="1:20" ht="35.25" customHeight="1">
      <c r="A169" s="23">
        <v>3</v>
      </c>
      <c r="B169" s="14" t="s">
        <v>261</v>
      </c>
      <c r="C169" s="1">
        <f t="shared" si="30"/>
        <v>1246058800</v>
      </c>
      <c r="D169" s="1">
        <v>14473400</v>
      </c>
      <c r="E169" s="1">
        <v>1081585400</v>
      </c>
      <c r="F169" s="1">
        <v>50000000</v>
      </c>
      <c r="G169" s="1">
        <v>50000000</v>
      </c>
      <c r="H169" s="1">
        <v>50000000</v>
      </c>
      <c r="I169" s="1">
        <v>432634160</v>
      </c>
      <c r="J169" s="1"/>
      <c r="K169" s="1"/>
      <c r="L169" s="1"/>
      <c r="M169" s="1"/>
      <c r="N169" s="1"/>
      <c r="O169" s="1"/>
      <c r="P169" s="3">
        <f t="shared" si="27"/>
        <v>1246058800</v>
      </c>
      <c r="Q169" s="3">
        <f t="shared" si="28"/>
        <v>432634160</v>
      </c>
      <c r="R169" s="1"/>
      <c r="S169" s="1">
        <v>648951240</v>
      </c>
      <c r="T169" s="3">
        <f t="shared" si="25"/>
        <v>164473400</v>
      </c>
    </row>
    <row r="170" spans="1:20" ht="58.5" customHeight="1">
      <c r="A170" s="23">
        <v>4</v>
      </c>
      <c r="B170" s="14" t="s">
        <v>200</v>
      </c>
      <c r="C170" s="1">
        <f t="shared" si="30"/>
        <v>36000000</v>
      </c>
      <c r="D170" s="1">
        <v>36000000</v>
      </c>
      <c r="E170" s="1"/>
      <c r="F170" s="1"/>
      <c r="G170" s="1"/>
      <c r="H170" s="1"/>
      <c r="I170" s="1">
        <v>36000000</v>
      </c>
      <c r="J170" s="1"/>
      <c r="K170" s="1"/>
      <c r="L170" s="1"/>
      <c r="M170" s="1"/>
      <c r="N170" s="1"/>
      <c r="O170" s="1">
        <v>36000000</v>
      </c>
      <c r="P170" s="3">
        <f t="shared" si="27"/>
        <v>0</v>
      </c>
      <c r="Q170" s="3">
        <f t="shared" si="28"/>
        <v>36000000</v>
      </c>
      <c r="R170" s="1"/>
      <c r="S170" s="1"/>
      <c r="T170" s="3">
        <f t="shared" si="25"/>
        <v>0</v>
      </c>
    </row>
    <row r="171" spans="1:20" ht="45" customHeight="1">
      <c r="A171" s="23">
        <v>5</v>
      </c>
      <c r="B171" s="14" t="s">
        <v>182</v>
      </c>
      <c r="C171" s="1">
        <f t="shared" si="30"/>
        <v>71111000</v>
      </c>
      <c r="D171" s="1">
        <v>71111000</v>
      </c>
      <c r="E171" s="1"/>
      <c r="F171" s="1"/>
      <c r="G171" s="1"/>
      <c r="H171" s="1"/>
      <c r="I171" s="1">
        <v>32000000</v>
      </c>
      <c r="J171" s="1"/>
      <c r="K171" s="1"/>
      <c r="L171" s="1"/>
      <c r="M171" s="1"/>
      <c r="N171" s="1"/>
      <c r="O171" s="1"/>
      <c r="P171" s="3">
        <f t="shared" si="27"/>
        <v>71111000</v>
      </c>
      <c r="Q171" s="3">
        <f t="shared" si="28"/>
        <v>32000000</v>
      </c>
      <c r="R171" s="1"/>
      <c r="S171" s="1"/>
      <c r="T171" s="3">
        <f t="shared" si="25"/>
        <v>39111000</v>
      </c>
    </row>
    <row r="172" spans="1:20" ht="24" customHeight="1">
      <c r="A172" s="23">
        <v>6</v>
      </c>
      <c r="B172" s="14" t="s">
        <v>198</v>
      </c>
      <c r="C172" s="1">
        <f t="shared" si="30"/>
        <v>6000000</v>
      </c>
      <c r="D172" s="1"/>
      <c r="E172" s="1">
        <v>6000000</v>
      </c>
      <c r="F172" s="1"/>
      <c r="G172" s="1"/>
      <c r="H172" s="1"/>
      <c r="I172" s="1"/>
      <c r="J172" s="1"/>
      <c r="K172" s="1"/>
      <c r="L172" s="1"/>
      <c r="M172" s="1"/>
      <c r="N172" s="1"/>
      <c r="O172" s="1">
        <v>2000000</v>
      </c>
      <c r="P172" s="3">
        <f t="shared" si="27"/>
        <v>4000000</v>
      </c>
      <c r="Q172" s="3">
        <f t="shared" si="28"/>
        <v>0</v>
      </c>
      <c r="R172" s="1"/>
      <c r="S172" s="1"/>
      <c r="T172" s="3">
        <f t="shared" si="25"/>
        <v>6000000</v>
      </c>
    </row>
    <row r="173" spans="1:20" ht="21" customHeight="1">
      <c r="A173" s="23">
        <v>7</v>
      </c>
      <c r="B173" s="14" t="s">
        <v>155</v>
      </c>
      <c r="C173" s="1">
        <f t="shared" si="30"/>
        <v>29900000</v>
      </c>
      <c r="D173" s="1">
        <v>25000000</v>
      </c>
      <c r="E173" s="1">
        <v>4900000</v>
      </c>
      <c r="F173" s="1"/>
      <c r="G173" s="1"/>
      <c r="H173" s="1"/>
      <c r="I173" s="1">
        <v>2500000</v>
      </c>
      <c r="J173" s="1">
        <v>27400000</v>
      </c>
      <c r="K173" s="1"/>
      <c r="L173" s="1"/>
      <c r="M173" s="1"/>
      <c r="N173" s="1"/>
      <c r="O173" s="1"/>
      <c r="P173" s="3">
        <f t="shared" si="27"/>
        <v>29900000</v>
      </c>
      <c r="Q173" s="3">
        <f t="shared" si="28"/>
        <v>29900000</v>
      </c>
      <c r="R173" s="1"/>
      <c r="S173" s="1"/>
      <c r="T173" s="3">
        <f t="shared" si="25"/>
        <v>0</v>
      </c>
    </row>
    <row r="174" spans="1:20" ht="21" customHeight="1">
      <c r="A174" s="23">
        <v>8</v>
      </c>
      <c r="B174" s="14" t="s">
        <v>156</v>
      </c>
      <c r="C174" s="1">
        <f t="shared" si="30"/>
        <v>131235000</v>
      </c>
      <c r="D174" s="1">
        <v>33735000</v>
      </c>
      <c r="E174" s="1">
        <v>24375000</v>
      </c>
      <c r="F174" s="1">
        <v>24375000</v>
      </c>
      <c r="G174" s="1">
        <v>24375000</v>
      </c>
      <c r="H174" s="1">
        <v>24375000</v>
      </c>
      <c r="I174" s="1">
        <v>3735000</v>
      </c>
      <c r="J174" s="1"/>
      <c r="K174" s="1"/>
      <c r="L174" s="1">
        <f>30000000+E174</f>
        <v>54375000</v>
      </c>
      <c r="M174" s="1"/>
      <c r="N174" s="1"/>
      <c r="O174" s="1">
        <f>C174</f>
        <v>131235000</v>
      </c>
      <c r="P174" s="3"/>
      <c r="Q174" s="3">
        <f t="shared" si="28"/>
        <v>58110000</v>
      </c>
      <c r="R174" s="1"/>
      <c r="S174" s="1"/>
      <c r="T174" s="3">
        <f t="shared" si="25"/>
        <v>73125000</v>
      </c>
    </row>
    <row r="175" spans="1:20" ht="40.5" customHeight="1">
      <c r="A175" s="23">
        <v>9</v>
      </c>
      <c r="B175" s="14" t="s">
        <v>162</v>
      </c>
      <c r="C175" s="1">
        <f t="shared" si="30"/>
        <v>12670000</v>
      </c>
      <c r="D175" s="1">
        <v>12670000</v>
      </c>
      <c r="E175" s="1"/>
      <c r="F175" s="1"/>
      <c r="G175" s="1"/>
      <c r="H175" s="1"/>
      <c r="I175" s="1"/>
      <c r="J175" s="1"/>
      <c r="K175" s="1">
        <v>670000</v>
      </c>
      <c r="L175" s="1"/>
      <c r="M175" s="1"/>
      <c r="N175" s="1"/>
      <c r="O175" s="1"/>
      <c r="P175" s="3">
        <f t="shared" si="27"/>
        <v>12670000</v>
      </c>
      <c r="Q175" s="3">
        <f t="shared" si="28"/>
        <v>670000</v>
      </c>
      <c r="R175" s="1"/>
      <c r="S175" s="1"/>
      <c r="T175" s="3">
        <f t="shared" si="25"/>
        <v>12000000</v>
      </c>
    </row>
    <row r="176" spans="1:20" ht="37.5" customHeight="1">
      <c r="A176" s="23">
        <v>10</v>
      </c>
      <c r="B176" s="9" t="s">
        <v>109</v>
      </c>
      <c r="C176" s="1">
        <f t="shared" si="30"/>
        <v>3000000</v>
      </c>
      <c r="D176" s="1"/>
      <c r="E176" s="1"/>
      <c r="F176" s="1">
        <v>3000000</v>
      </c>
      <c r="G176" s="1"/>
      <c r="H176" s="1"/>
      <c r="I176" s="1"/>
      <c r="J176" s="1"/>
      <c r="K176" s="1"/>
      <c r="L176" s="1"/>
      <c r="M176" s="1"/>
      <c r="N176" s="1"/>
      <c r="O176" s="1"/>
      <c r="P176" s="3">
        <f t="shared" si="27"/>
        <v>3000000</v>
      </c>
      <c r="Q176" s="3">
        <f t="shared" si="28"/>
        <v>0</v>
      </c>
      <c r="R176" s="1"/>
      <c r="S176" s="1"/>
      <c r="T176" s="3">
        <f t="shared" si="25"/>
        <v>3000000</v>
      </c>
    </row>
    <row r="177" spans="1:20" ht="21" customHeight="1">
      <c r="A177" s="23">
        <v>11</v>
      </c>
      <c r="B177" s="14" t="s">
        <v>161</v>
      </c>
      <c r="C177" s="1">
        <f t="shared" si="30"/>
        <v>11200000</v>
      </c>
      <c r="D177" s="1"/>
      <c r="E177" s="1"/>
      <c r="F177" s="1"/>
      <c r="G177" s="1"/>
      <c r="H177" s="1">
        <v>11200000</v>
      </c>
      <c r="I177" s="1"/>
      <c r="J177" s="1"/>
      <c r="K177" s="1"/>
      <c r="L177" s="1"/>
      <c r="M177" s="1"/>
      <c r="N177" s="1"/>
      <c r="O177" s="1">
        <v>11200000</v>
      </c>
      <c r="P177" s="3">
        <f t="shared" si="27"/>
        <v>0</v>
      </c>
      <c r="Q177" s="3">
        <f t="shared" si="28"/>
        <v>0</v>
      </c>
      <c r="R177" s="1"/>
      <c r="S177" s="1"/>
      <c r="T177" s="3">
        <f t="shared" si="25"/>
        <v>11200000</v>
      </c>
    </row>
    <row r="178" spans="1:20" ht="39" customHeight="1">
      <c r="A178" s="23">
        <v>12</v>
      </c>
      <c r="B178" s="9" t="s">
        <v>110</v>
      </c>
      <c r="C178" s="1">
        <f t="shared" si="30"/>
        <v>1000000</v>
      </c>
      <c r="D178" s="1"/>
      <c r="E178" s="1">
        <v>1000000</v>
      </c>
      <c r="F178" s="1"/>
      <c r="G178" s="1"/>
      <c r="H178" s="1"/>
      <c r="I178" s="1">
        <v>1000000</v>
      </c>
      <c r="J178" s="1"/>
      <c r="K178" s="1"/>
      <c r="L178" s="1"/>
      <c r="M178" s="1"/>
      <c r="N178" s="1"/>
      <c r="O178" s="1">
        <v>1000000</v>
      </c>
      <c r="P178" s="3">
        <f t="shared" si="27"/>
        <v>0</v>
      </c>
      <c r="Q178" s="3">
        <f t="shared" si="28"/>
        <v>1000000</v>
      </c>
      <c r="R178" s="1"/>
      <c r="S178" s="1"/>
      <c r="T178" s="3">
        <f t="shared" si="25"/>
        <v>0</v>
      </c>
    </row>
    <row r="179" spans="1:20" ht="37.5" customHeight="1">
      <c r="A179" s="23">
        <v>13</v>
      </c>
      <c r="B179" s="9" t="s">
        <v>111</v>
      </c>
      <c r="C179" s="1">
        <f t="shared" si="30"/>
        <v>3000000</v>
      </c>
      <c r="D179" s="1"/>
      <c r="E179" s="1">
        <v>3000000</v>
      </c>
      <c r="F179" s="1"/>
      <c r="G179" s="1"/>
      <c r="H179" s="1"/>
      <c r="I179" s="1">
        <v>3000000</v>
      </c>
      <c r="J179" s="1"/>
      <c r="K179" s="1"/>
      <c r="L179" s="1"/>
      <c r="M179" s="1"/>
      <c r="N179" s="1"/>
      <c r="O179" s="1">
        <v>3000000</v>
      </c>
      <c r="P179" s="3">
        <f t="shared" si="27"/>
        <v>0</v>
      </c>
      <c r="Q179" s="3">
        <f t="shared" si="28"/>
        <v>3000000</v>
      </c>
      <c r="R179" s="1"/>
      <c r="S179" s="1"/>
      <c r="T179" s="3">
        <f t="shared" si="25"/>
        <v>0</v>
      </c>
    </row>
    <row r="180" spans="1:20" ht="35.25" customHeight="1">
      <c r="A180" s="23">
        <v>14</v>
      </c>
      <c r="B180" s="9" t="s">
        <v>159</v>
      </c>
      <c r="C180" s="1">
        <f t="shared" si="30"/>
        <v>400000</v>
      </c>
      <c r="D180" s="1">
        <v>400000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>
        <v>400000</v>
      </c>
      <c r="P180" s="3">
        <f t="shared" si="27"/>
        <v>0</v>
      </c>
      <c r="Q180" s="3">
        <f t="shared" si="28"/>
        <v>0</v>
      </c>
      <c r="R180" s="1"/>
      <c r="S180" s="1"/>
      <c r="T180" s="3">
        <f t="shared" si="25"/>
        <v>400000</v>
      </c>
    </row>
    <row r="181" spans="1:20" ht="24" customHeight="1">
      <c r="A181" s="23">
        <v>15</v>
      </c>
      <c r="B181" s="9" t="s">
        <v>113</v>
      </c>
      <c r="C181" s="1">
        <f t="shared" si="30"/>
        <v>100000000</v>
      </c>
      <c r="D181" s="1"/>
      <c r="E181" s="1">
        <v>100000000</v>
      </c>
      <c r="F181" s="1"/>
      <c r="G181" s="1"/>
      <c r="H181" s="1"/>
      <c r="I181" s="1"/>
      <c r="J181" s="1"/>
      <c r="K181" s="1"/>
      <c r="L181" s="1">
        <v>100000000</v>
      </c>
      <c r="M181" s="1"/>
      <c r="N181" s="1"/>
      <c r="O181" s="1"/>
      <c r="P181" s="3">
        <f t="shared" si="27"/>
        <v>100000000</v>
      </c>
      <c r="Q181" s="3">
        <f t="shared" si="28"/>
        <v>100000000</v>
      </c>
      <c r="R181" s="1"/>
      <c r="S181" s="1"/>
      <c r="T181" s="3">
        <f t="shared" si="25"/>
        <v>0</v>
      </c>
    </row>
    <row r="182" spans="1:20" ht="36.75" customHeight="1">
      <c r="A182" s="23">
        <v>16</v>
      </c>
      <c r="B182" s="9" t="s">
        <v>114</v>
      </c>
      <c r="C182" s="1">
        <f t="shared" si="30"/>
        <v>1000000</v>
      </c>
      <c r="D182" s="1"/>
      <c r="E182" s="1"/>
      <c r="F182" s="1">
        <v>1000000</v>
      </c>
      <c r="G182" s="1"/>
      <c r="H182" s="1"/>
      <c r="I182" s="1"/>
      <c r="J182" s="1"/>
      <c r="K182" s="1"/>
      <c r="L182" s="1"/>
      <c r="M182" s="1"/>
      <c r="N182" s="1"/>
      <c r="O182" s="1">
        <v>1000000</v>
      </c>
      <c r="P182" s="3">
        <f t="shared" si="27"/>
        <v>0</v>
      </c>
      <c r="Q182" s="3">
        <f t="shared" si="28"/>
        <v>0</v>
      </c>
      <c r="R182" s="1"/>
      <c r="S182" s="1"/>
      <c r="T182" s="3">
        <f t="shared" si="25"/>
        <v>1000000</v>
      </c>
    </row>
    <row r="183" spans="1:20" ht="39" customHeight="1">
      <c r="A183" s="23">
        <v>17</v>
      </c>
      <c r="B183" s="9" t="s">
        <v>237</v>
      </c>
      <c r="C183" s="1">
        <f t="shared" si="30"/>
        <v>4000000</v>
      </c>
      <c r="D183" s="1">
        <v>4000000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>
        <v>4000000</v>
      </c>
      <c r="P183" s="3">
        <f t="shared" si="27"/>
        <v>0</v>
      </c>
      <c r="Q183" s="3">
        <f t="shared" si="28"/>
        <v>0</v>
      </c>
      <c r="R183" s="1"/>
      <c r="S183" s="1"/>
      <c r="T183" s="3">
        <f t="shared" si="25"/>
        <v>4000000</v>
      </c>
    </row>
    <row r="184" spans="1:20" ht="35.25" customHeight="1">
      <c r="A184" s="23">
        <v>18</v>
      </c>
      <c r="B184" s="9" t="s">
        <v>238</v>
      </c>
      <c r="C184" s="1">
        <f t="shared" si="30"/>
        <v>4000000</v>
      </c>
      <c r="D184" s="1"/>
      <c r="E184" s="1"/>
      <c r="F184" s="1"/>
      <c r="G184" s="1">
        <v>4000000</v>
      </c>
      <c r="H184" s="1"/>
      <c r="I184" s="1"/>
      <c r="J184" s="1"/>
      <c r="K184" s="1"/>
      <c r="L184" s="1"/>
      <c r="M184" s="1"/>
      <c r="N184" s="1"/>
      <c r="O184" s="1"/>
      <c r="P184" s="3">
        <f t="shared" si="27"/>
        <v>4000000</v>
      </c>
      <c r="Q184" s="3">
        <f t="shared" si="28"/>
        <v>0</v>
      </c>
      <c r="R184" s="1"/>
      <c r="S184" s="1"/>
      <c r="T184" s="3">
        <f t="shared" si="25"/>
        <v>4000000</v>
      </c>
    </row>
    <row r="185" spans="1:20" ht="39.75" customHeight="1">
      <c r="A185" s="23">
        <v>19</v>
      </c>
      <c r="B185" s="9" t="s">
        <v>115</v>
      </c>
      <c r="C185" s="1">
        <f t="shared" si="30"/>
        <v>6000000</v>
      </c>
      <c r="D185" s="1"/>
      <c r="E185" s="1"/>
      <c r="F185" s="1">
        <v>6000000</v>
      </c>
      <c r="G185" s="1"/>
      <c r="H185" s="1"/>
      <c r="I185" s="1"/>
      <c r="J185" s="1"/>
      <c r="K185" s="1"/>
      <c r="L185" s="1"/>
      <c r="M185" s="1"/>
      <c r="N185" s="1"/>
      <c r="O185" s="1">
        <v>6000000</v>
      </c>
      <c r="P185" s="3">
        <f t="shared" si="27"/>
        <v>0</v>
      </c>
      <c r="Q185" s="3">
        <f t="shared" si="28"/>
        <v>0</v>
      </c>
      <c r="R185" s="1"/>
      <c r="S185" s="1"/>
      <c r="T185" s="3">
        <f t="shared" si="25"/>
        <v>6000000</v>
      </c>
    </row>
    <row r="186" spans="1:20" ht="40.5" customHeight="1">
      <c r="A186" s="23">
        <v>20</v>
      </c>
      <c r="B186" s="9" t="s">
        <v>116</v>
      </c>
      <c r="C186" s="1">
        <f t="shared" si="30"/>
        <v>2593000</v>
      </c>
      <c r="D186" s="1">
        <v>2593000</v>
      </c>
      <c r="E186" s="1"/>
      <c r="F186" s="1"/>
      <c r="G186" s="1"/>
      <c r="H186" s="1"/>
      <c r="I186" s="1"/>
      <c r="J186" s="1"/>
      <c r="K186" s="1">
        <v>2593000</v>
      </c>
      <c r="L186" s="1"/>
      <c r="M186" s="1"/>
      <c r="N186" s="1"/>
      <c r="O186" s="1"/>
      <c r="P186" s="3">
        <f t="shared" si="27"/>
        <v>2593000</v>
      </c>
      <c r="Q186" s="3">
        <f t="shared" si="28"/>
        <v>2593000</v>
      </c>
      <c r="R186" s="1"/>
      <c r="S186" s="1"/>
      <c r="T186" s="3">
        <f t="shared" si="25"/>
        <v>0</v>
      </c>
    </row>
    <row r="187" spans="1:20" ht="24.75" customHeight="1">
      <c r="A187" s="23">
        <v>21</v>
      </c>
      <c r="B187" s="9" t="s">
        <v>129</v>
      </c>
      <c r="C187" s="1">
        <f t="shared" si="30"/>
        <v>1500000</v>
      </c>
      <c r="D187" s="1"/>
      <c r="E187" s="1"/>
      <c r="F187" s="1"/>
      <c r="G187" s="1"/>
      <c r="H187" s="1">
        <v>1500000</v>
      </c>
      <c r="I187" s="1"/>
      <c r="J187" s="1"/>
      <c r="K187" s="1"/>
      <c r="L187" s="1"/>
      <c r="M187" s="1"/>
      <c r="N187" s="1"/>
      <c r="O187" s="1"/>
      <c r="P187" s="3">
        <f t="shared" si="27"/>
        <v>1500000</v>
      </c>
      <c r="Q187" s="3">
        <f t="shared" si="28"/>
        <v>0</v>
      </c>
      <c r="R187" s="1"/>
      <c r="S187" s="1"/>
      <c r="T187" s="3">
        <f t="shared" si="25"/>
        <v>1500000</v>
      </c>
    </row>
    <row r="188" spans="1:20" ht="39.75" customHeight="1">
      <c r="A188" s="23">
        <v>22</v>
      </c>
      <c r="B188" s="9" t="s">
        <v>189</v>
      </c>
      <c r="C188" s="1">
        <f t="shared" si="30"/>
        <v>11100000</v>
      </c>
      <c r="D188" s="1">
        <v>11100000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3">
        <f t="shared" si="27"/>
        <v>11100000</v>
      </c>
      <c r="Q188" s="3">
        <f t="shared" si="28"/>
        <v>0</v>
      </c>
      <c r="R188" s="1"/>
      <c r="S188" s="1"/>
      <c r="T188" s="3">
        <f t="shared" si="25"/>
        <v>11100000</v>
      </c>
    </row>
    <row r="189" spans="1:20" ht="38.25" customHeight="1">
      <c r="A189" s="23">
        <v>23</v>
      </c>
      <c r="B189" s="9" t="s">
        <v>130</v>
      </c>
      <c r="C189" s="1">
        <f t="shared" si="30"/>
        <v>1179714</v>
      </c>
      <c r="D189" s="1">
        <v>1179714</v>
      </c>
      <c r="E189" s="1"/>
      <c r="F189" s="1"/>
      <c r="G189" s="1"/>
      <c r="H189" s="1"/>
      <c r="I189" s="1"/>
      <c r="J189" s="1"/>
      <c r="K189" s="1">
        <v>1179714</v>
      </c>
      <c r="L189" s="1"/>
      <c r="M189" s="1"/>
      <c r="N189" s="1"/>
      <c r="O189" s="1"/>
      <c r="P189" s="3">
        <f t="shared" si="27"/>
        <v>1179714</v>
      </c>
      <c r="Q189" s="3">
        <f t="shared" si="28"/>
        <v>1179714</v>
      </c>
      <c r="R189" s="1"/>
      <c r="S189" s="1"/>
      <c r="T189" s="3">
        <f t="shared" si="25"/>
        <v>0</v>
      </c>
    </row>
    <row r="190" spans="1:20" ht="39.75" customHeight="1">
      <c r="A190" s="4" t="s">
        <v>35</v>
      </c>
      <c r="B190" s="7" t="s">
        <v>36</v>
      </c>
      <c r="C190" s="3"/>
      <c r="D190" s="3"/>
      <c r="E190" s="3"/>
      <c r="F190" s="3"/>
      <c r="G190" s="3"/>
      <c r="H190" s="3"/>
      <c r="I190" s="1"/>
      <c r="J190" s="1"/>
      <c r="K190" s="1"/>
      <c r="L190" s="1"/>
      <c r="M190" s="1"/>
      <c r="N190" s="1"/>
      <c r="O190" s="1"/>
      <c r="P190" s="3">
        <f t="shared" si="27"/>
        <v>0</v>
      </c>
      <c r="Q190" s="3">
        <f t="shared" si="28"/>
        <v>0</v>
      </c>
      <c r="R190" s="1"/>
      <c r="S190" s="1"/>
      <c r="T190" s="3">
        <f t="shared" si="25"/>
        <v>0</v>
      </c>
    </row>
    <row r="191" spans="1:20" ht="56.25" customHeight="1">
      <c r="A191" s="8">
        <v>1</v>
      </c>
      <c r="B191" s="9" t="s">
        <v>59</v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3">
        <f t="shared" si="27"/>
        <v>0</v>
      </c>
      <c r="Q191" s="3">
        <f t="shared" si="28"/>
        <v>0</v>
      </c>
      <c r="R191" s="1"/>
      <c r="S191" s="1"/>
      <c r="T191" s="3">
        <f t="shared" si="25"/>
        <v>0</v>
      </c>
    </row>
    <row r="192" spans="1:20" s="5" customFormat="1" ht="80.25" customHeight="1">
      <c r="A192" s="4" t="s">
        <v>38</v>
      </c>
      <c r="B192" s="7" t="s">
        <v>37</v>
      </c>
      <c r="C192" s="3">
        <f>C193+C194+C195+C196+C197+C198</f>
        <v>85870000</v>
      </c>
      <c r="D192" s="3">
        <f t="shared" ref="D192:T192" si="31">D193+D194+D195+D196+D197+D198</f>
        <v>20120000</v>
      </c>
      <c r="E192" s="3">
        <f t="shared" si="31"/>
        <v>6000000</v>
      </c>
      <c r="F192" s="3">
        <f t="shared" si="31"/>
        <v>53750000</v>
      </c>
      <c r="G192" s="3">
        <f t="shared" si="31"/>
        <v>3000000</v>
      </c>
      <c r="H192" s="3">
        <f t="shared" si="31"/>
        <v>3000000</v>
      </c>
      <c r="I192" s="3">
        <f t="shared" si="31"/>
        <v>4820000</v>
      </c>
      <c r="J192" s="3">
        <f t="shared" si="31"/>
        <v>15300000</v>
      </c>
      <c r="K192" s="3">
        <f t="shared" si="31"/>
        <v>0</v>
      </c>
      <c r="L192" s="3">
        <f t="shared" si="31"/>
        <v>0</v>
      </c>
      <c r="M192" s="3">
        <f t="shared" si="31"/>
        <v>0</v>
      </c>
      <c r="N192" s="3">
        <f t="shared" si="31"/>
        <v>0</v>
      </c>
      <c r="O192" s="3">
        <f t="shared" si="31"/>
        <v>15600000</v>
      </c>
      <c r="P192" s="3">
        <f t="shared" si="31"/>
        <v>70270000</v>
      </c>
      <c r="Q192" s="3">
        <f t="shared" si="31"/>
        <v>20120000</v>
      </c>
      <c r="R192" s="3">
        <f t="shared" si="31"/>
        <v>0</v>
      </c>
      <c r="S192" s="3">
        <f t="shared" si="31"/>
        <v>0</v>
      </c>
      <c r="T192" s="3">
        <f t="shared" si="31"/>
        <v>65750000</v>
      </c>
    </row>
    <row r="193" spans="1:20" ht="22.5" customHeight="1">
      <c r="A193" s="6">
        <v>1</v>
      </c>
      <c r="B193" s="9" t="s">
        <v>149</v>
      </c>
      <c r="C193" s="1">
        <f t="shared" ref="C193:C235" si="32">D193+E193+F193+G193+H193</f>
        <v>33750000</v>
      </c>
      <c r="D193" s="1"/>
      <c r="E193" s="1"/>
      <c r="F193" s="1">
        <v>33750000</v>
      </c>
      <c r="G193" s="1"/>
      <c r="H193" s="1"/>
      <c r="I193" s="1"/>
      <c r="J193" s="1"/>
      <c r="K193" s="1"/>
      <c r="L193" s="1"/>
      <c r="M193" s="1"/>
      <c r="N193" s="1"/>
      <c r="O193" s="1"/>
      <c r="P193" s="3">
        <f t="shared" si="27"/>
        <v>33750000</v>
      </c>
      <c r="Q193" s="3">
        <f t="shared" si="28"/>
        <v>0</v>
      </c>
      <c r="R193" s="1"/>
      <c r="S193" s="1"/>
      <c r="T193" s="3">
        <f t="shared" si="25"/>
        <v>33750000</v>
      </c>
    </row>
    <row r="194" spans="1:20" ht="36.75" customHeight="1">
      <c r="A194" s="6">
        <v>2</v>
      </c>
      <c r="B194" s="9" t="s">
        <v>150</v>
      </c>
      <c r="C194" s="1">
        <f t="shared" si="32"/>
        <v>17000000</v>
      </c>
      <c r="D194" s="1"/>
      <c r="E194" s="1"/>
      <c r="F194" s="1">
        <v>17000000</v>
      </c>
      <c r="G194" s="1"/>
      <c r="H194" s="1"/>
      <c r="I194" s="1"/>
      <c r="J194" s="1"/>
      <c r="K194" s="1"/>
      <c r="L194" s="1"/>
      <c r="M194" s="1"/>
      <c r="N194" s="1"/>
      <c r="O194" s="1"/>
      <c r="P194" s="3">
        <f t="shared" si="27"/>
        <v>17000000</v>
      </c>
      <c r="Q194" s="3">
        <f t="shared" si="28"/>
        <v>0</v>
      </c>
      <c r="R194" s="1"/>
      <c r="S194" s="1"/>
      <c r="T194" s="3">
        <f t="shared" si="25"/>
        <v>17000000</v>
      </c>
    </row>
    <row r="195" spans="1:20" ht="36" customHeight="1">
      <c r="A195" s="23">
        <v>3</v>
      </c>
      <c r="B195" s="9" t="s">
        <v>241</v>
      </c>
      <c r="C195" s="1">
        <f t="shared" si="32"/>
        <v>120000</v>
      </c>
      <c r="D195" s="1">
        <v>120000</v>
      </c>
      <c r="E195" s="1"/>
      <c r="F195" s="1"/>
      <c r="G195" s="1"/>
      <c r="H195" s="1"/>
      <c r="I195" s="1">
        <v>120000</v>
      </c>
      <c r="J195" s="1"/>
      <c r="K195" s="1"/>
      <c r="L195" s="1"/>
      <c r="M195" s="1"/>
      <c r="N195" s="1"/>
      <c r="O195" s="1">
        <v>600000</v>
      </c>
      <c r="P195" s="3">
        <f t="shared" si="27"/>
        <v>-480000</v>
      </c>
      <c r="Q195" s="3">
        <f t="shared" si="28"/>
        <v>120000</v>
      </c>
      <c r="R195" s="1"/>
      <c r="S195" s="1"/>
      <c r="T195" s="3">
        <f t="shared" si="25"/>
        <v>0</v>
      </c>
    </row>
    <row r="196" spans="1:20" ht="33.75" customHeight="1">
      <c r="A196" s="23">
        <v>4</v>
      </c>
      <c r="B196" s="9" t="s">
        <v>157</v>
      </c>
      <c r="C196" s="1">
        <f t="shared" si="32"/>
        <v>17000000</v>
      </c>
      <c r="D196" s="1">
        <v>17000000</v>
      </c>
      <c r="E196" s="1"/>
      <c r="F196" s="1"/>
      <c r="G196" s="1"/>
      <c r="H196" s="1"/>
      <c r="I196" s="1">
        <v>1700000</v>
      </c>
      <c r="J196" s="1">
        <v>15300000</v>
      </c>
      <c r="K196" s="1"/>
      <c r="L196" s="1"/>
      <c r="M196" s="1"/>
      <c r="N196" s="1"/>
      <c r="O196" s="1"/>
      <c r="P196" s="3">
        <f t="shared" si="27"/>
        <v>17000000</v>
      </c>
      <c r="Q196" s="3">
        <f t="shared" si="28"/>
        <v>17000000</v>
      </c>
      <c r="R196" s="1"/>
      <c r="S196" s="1"/>
      <c r="T196" s="3">
        <f t="shared" si="25"/>
        <v>0</v>
      </c>
    </row>
    <row r="197" spans="1:20" ht="59.25" customHeight="1">
      <c r="A197" s="23">
        <v>5</v>
      </c>
      <c r="B197" s="9" t="s">
        <v>131</v>
      </c>
      <c r="C197" s="1">
        <f t="shared" si="32"/>
        <v>3000000</v>
      </c>
      <c r="D197" s="1"/>
      <c r="E197" s="1">
        <v>3000000</v>
      </c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3">
        <f t="shared" si="27"/>
        <v>3000000</v>
      </c>
      <c r="Q197" s="3">
        <f t="shared" ref="Q197:Q236" si="33">I197+J197+K197+L197+M197</f>
        <v>0</v>
      </c>
      <c r="R197" s="1"/>
      <c r="S197" s="1"/>
      <c r="T197" s="3">
        <f t="shared" si="25"/>
        <v>3000000</v>
      </c>
    </row>
    <row r="198" spans="1:20" ht="65.25" customHeight="1">
      <c r="A198" s="23">
        <v>6</v>
      </c>
      <c r="B198" s="14" t="s">
        <v>254</v>
      </c>
      <c r="C198" s="1">
        <f t="shared" si="32"/>
        <v>15000000</v>
      </c>
      <c r="D198" s="1">
        <v>3000000</v>
      </c>
      <c r="E198" s="1">
        <v>3000000</v>
      </c>
      <c r="F198" s="1">
        <v>3000000</v>
      </c>
      <c r="G198" s="1">
        <v>3000000</v>
      </c>
      <c r="H198" s="1">
        <v>3000000</v>
      </c>
      <c r="I198" s="1">
        <v>3000000</v>
      </c>
      <c r="J198" s="1"/>
      <c r="K198" s="1"/>
      <c r="L198" s="1"/>
      <c r="M198" s="1"/>
      <c r="N198" s="1"/>
      <c r="O198" s="1">
        <v>15000000</v>
      </c>
      <c r="P198" s="3">
        <f t="shared" si="27"/>
        <v>0</v>
      </c>
      <c r="Q198" s="3">
        <f t="shared" si="33"/>
        <v>3000000</v>
      </c>
      <c r="R198" s="1"/>
      <c r="S198" s="1"/>
      <c r="T198" s="3">
        <f t="shared" si="25"/>
        <v>12000000</v>
      </c>
    </row>
    <row r="199" spans="1:20" ht="38.25" customHeight="1">
      <c r="A199" s="4" t="s">
        <v>40</v>
      </c>
      <c r="B199" s="7" t="s">
        <v>39</v>
      </c>
      <c r="C199" s="3">
        <f>C200+C201+C202+C203+C204+C205+C206+C207+C208+C209+C210+C211</f>
        <v>416683000</v>
      </c>
      <c r="D199" s="3">
        <f t="shared" ref="D199:T199" si="34">D200+D201+D202+D203+D204+D205+D206+D207+D208+D209+D210+D211</f>
        <v>39000000</v>
      </c>
      <c r="E199" s="3">
        <f t="shared" si="34"/>
        <v>227183000</v>
      </c>
      <c r="F199" s="3">
        <f t="shared" si="34"/>
        <v>45500000</v>
      </c>
      <c r="G199" s="3">
        <f t="shared" si="34"/>
        <v>65000000</v>
      </c>
      <c r="H199" s="3">
        <f t="shared" si="34"/>
        <v>40000000</v>
      </c>
      <c r="I199" s="3">
        <f t="shared" si="34"/>
        <v>4192500</v>
      </c>
      <c r="J199" s="3">
        <f t="shared" si="34"/>
        <v>0</v>
      </c>
      <c r="K199" s="3">
        <f t="shared" si="34"/>
        <v>0</v>
      </c>
      <c r="L199" s="3">
        <f t="shared" si="34"/>
        <v>113333000</v>
      </c>
      <c r="M199" s="3">
        <f t="shared" si="34"/>
        <v>0</v>
      </c>
      <c r="N199" s="3">
        <f t="shared" si="34"/>
        <v>0</v>
      </c>
      <c r="O199" s="3">
        <f t="shared" si="34"/>
        <v>121000000</v>
      </c>
      <c r="P199" s="3">
        <f t="shared" si="34"/>
        <v>295683000</v>
      </c>
      <c r="Q199" s="3">
        <f t="shared" si="34"/>
        <v>117525500</v>
      </c>
      <c r="R199" s="3">
        <f t="shared" si="34"/>
        <v>0</v>
      </c>
      <c r="S199" s="3">
        <f t="shared" si="34"/>
        <v>79657500</v>
      </c>
      <c r="T199" s="3">
        <f t="shared" si="34"/>
        <v>219500000</v>
      </c>
    </row>
    <row r="200" spans="1:20" s="22" customFormat="1" ht="38.25" customHeight="1">
      <c r="A200" s="8">
        <v>1</v>
      </c>
      <c r="B200" s="9" t="s">
        <v>244</v>
      </c>
      <c r="C200" s="1">
        <f>D200+E200+F200+G200+H200</f>
        <v>83850000</v>
      </c>
      <c r="D200" s="3"/>
      <c r="E200" s="1">
        <v>83850000</v>
      </c>
      <c r="F200" s="3"/>
      <c r="G200" s="3"/>
      <c r="H200" s="3"/>
      <c r="I200" s="1">
        <v>4192500</v>
      </c>
      <c r="J200" s="3"/>
      <c r="K200" s="3"/>
      <c r="L200" s="3"/>
      <c r="M200" s="3"/>
      <c r="N200" s="3"/>
      <c r="O200" s="3"/>
      <c r="P200" s="3">
        <v>83850000</v>
      </c>
      <c r="Q200" s="3">
        <v>4192500</v>
      </c>
      <c r="R200" s="3"/>
      <c r="S200" s="3">
        <v>79657500</v>
      </c>
      <c r="T200" s="3"/>
    </row>
    <row r="201" spans="1:20" ht="28.5" customHeight="1">
      <c r="A201" s="8">
        <v>2</v>
      </c>
      <c r="B201" s="9" t="s">
        <v>132</v>
      </c>
      <c r="C201" s="1">
        <f t="shared" ref="C201:C211" si="35">D201+E201+F201+G201+H201</f>
        <v>30000000</v>
      </c>
      <c r="D201" s="1"/>
      <c r="E201" s="1">
        <v>15000000</v>
      </c>
      <c r="F201" s="1">
        <v>15000000</v>
      </c>
      <c r="G201" s="1"/>
      <c r="H201" s="1"/>
      <c r="I201" s="1"/>
      <c r="J201" s="1"/>
      <c r="K201" s="1"/>
      <c r="L201" s="1">
        <v>15000000</v>
      </c>
      <c r="M201" s="1"/>
      <c r="N201" s="1"/>
      <c r="O201" s="1"/>
      <c r="P201" s="3">
        <f t="shared" ref="P201:P235" si="36">C201-O201</f>
        <v>30000000</v>
      </c>
      <c r="Q201" s="3">
        <f t="shared" si="33"/>
        <v>15000000</v>
      </c>
      <c r="R201" s="1"/>
      <c r="S201" s="1"/>
      <c r="T201" s="3">
        <f t="shared" ref="T201:T236" si="37">C201-Q201-R201-S201</f>
        <v>15000000</v>
      </c>
    </row>
    <row r="202" spans="1:20" ht="24" customHeight="1">
      <c r="A202" s="8">
        <v>3</v>
      </c>
      <c r="B202" s="9" t="s">
        <v>133</v>
      </c>
      <c r="C202" s="1">
        <f t="shared" si="35"/>
        <v>30000000</v>
      </c>
      <c r="D202" s="1"/>
      <c r="E202" s="1"/>
      <c r="F202" s="1"/>
      <c r="G202" s="1">
        <v>30000000</v>
      </c>
      <c r="H202" s="1"/>
      <c r="I202" s="1"/>
      <c r="J202" s="1"/>
      <c r="K202" s="1"/>
      <c r="L202" s="1"/>
      <c r="M202" s="1"/>
      <c r="N202" s="1"/>
      <c r="O202" s="1"/>
      <c r="P202" s="3">
        <f t="shared" si="36"/>
        <v>30000000</v>
      </c>
      <c r="Q202" s="3">
        <f t="shared" si="33"/>
        <v>0</v>
      </c>
      <c r="R202" s="1"/>
      <c r="S202" s="1"/>
      <c r="T202" s="3">
        <f t="shared" si="37"/>
        <v>30000000</v>
      </c>
    </row>
    <row r="203" spans="1:20" ht="24" customHeight="1">
      <c r="A203" s="8">
        <v>4</v>
      </c>
      <c r="B203" s="9" t="s">
        <v>194</v>
      </c>
      <c r="C203" s="1">
        <f t="shared" si="35"/>
        <v>1000000</v>
      </c>
      <c r="D203" s="1">
        <v>1000000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3">
        <f t="shared" si="36"/>
        <v>1000000</v>
      </c>
      <c r="Q203" s="3">
        <f t="shared" si="33"/>
        <v>0</v>
      </c>
      <c r="R203" s="1"/>
      <c r="S203" s="1"/>
      <c r="T203" s="3">
        <f t="shared" si="37"/>
        <v>1000000</v>
      </c>
    </row>
    <row r="204" spans="1:20" ht="24" customHeight="1">
      <c r="A204" s="8">
        <v>5</v>
      </c>
      <c r="B204" s="9" t="s">
        <v>134</v>
      </c>
      <c r="C204" s="1">
        <f t="shared" si="35"/>
        <v>28000000</v>
      </c>
      <c r="D204" s="1">
        <v>28000000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3">
        <f t="shared" si="36"/>
        <v>28000000</v>
      </c>
      <c r="Q204" s="3">
        <f t="shared" si="33"/>
        <v>0</v>
      </c>
      <c r="R204" s="1"/>
      <c r="S204" s="1"/>
      <c r="T204" s="3">
        <f t="shared" si="37"/>
        <v>28000000</v>
      </c>
    </row>
    <row r="205" spans="1:20" ht="39" customHeight="1">
      <c r="A205" s="8">
        <v>6</v>
      </c>
      <c r="B205" s="9" t="s">
        <v>135</v>
      </c>
      <c r="C205" s="1">
        <f t="shared" si="35"/>
        <v>4000000</v>
      </c>
      <c r="D205" s="1"/>
      <c r="E205" s="1"/>
      <c r="F205" s="1"/>
      <c r="G205" s="1">
        <v>4000000</v>
      </c>
      <c r="H205" s="1"/>
      <c r="I205" s="1"/>
      <c r="J205" s="1"/>
      <c r="K205" s="1"/>
      <c r="L205" s="1"/>
      <c r="M205" s="1"/>
      <c r="N205" s="1"/>
      <c r="O205" s="1"/>
      <c r="P205" s="3">
        <f t="shared" si="36"/>
        <v>4000000</v>
      </c>
      <c r="Q205" s="3">
        <f t="shared" si="33"/>
        <v>0</v>
      </c>
      <c r="R205" s="1"/>
      <c r="S205" s="1"/>
      <c r="T205" s="3">
        <f t="shared" si="37"/>
        <v>4000000</v>
      </c>
    </row>
    <row r="206" spans="1:20" ht="39.75" customHeight="1">
      <c r="A206" s="8">
        <v>7</v>
      </c>
      <c r="B206" s="9" t="s">
        <v>136</v>
      </c>
      <c r="C206" s="1">
        <f t="shared" si="35"/>
        <v>15000000</v>
      </c>
      <c r="D206" s="1"/>
      <c r="E206" s="1">
        <v>15000000</v>
      </c>
      <c r="F206" s="1"/>
      <c r="G206" s="1"/>
      <c r="H206" s="1"/>
      <c r="I206" s="1"/>
      <c r="J206" s="1"/>
      <c r="K206" s="1"/>
      <c r="L206" s="1">
        <v>15000000</v>
      </c>
      <c r="M206" s="1"/>
      <c r="N206" s="1"/>
      <c r="O206" s="1"/>
      <c r="P206" s="3">
        <f t="shared" si="36"/>
        <v>15000000</v>
      </c>
      <c r="Q206" s="3">
        <f t="shared" si="33"/>
        <v>15000000</v>
      </c>
      <c r="R206" s="1"/>
      <c r="S206" s="1"/>
      <c r="T206" s="3">
        <f t="shared" si="37"/>
        <v>0</v>
      </c>
    </row>
    <row r="207" spans="1:20" ht="59.25" customHeight="1">
      <c r="A207" s="8">
        <v>8</v>
      </c>
      <c r="B207" s="9" t="s">
        <v>137</v>
      </c>
      <c r="C207" s="1">
        <f t="shared" si="35"/>
        <v>20000000</v>
      </c>
      <c r="D207" s="1">
        <v>10000000</v>
      </c>
      <c r="E207" s="1"/>
      <c r="F207" s="1"/>
      <c r="G207" s="1"/>
      <c r="H207" s="1">
        <v>10000000</v>
      </c>
      <c r="I207" s="1"/>
      <c r="J207" s="1"/>
      <c r="K207" s="1"/>
      <c r="L207" s="1"/>
      <c r="M207" s="1"/>
      <c r="N207" s="1"/>
      <c r="O207" s="1"/>
      <c r="P207" s="3">
        <f t="shared" si="36"/>
        <v>20000000</v>
      </c>
      <c r="Q207" s="3">
        <f t="shared" si="33"/>
        <v>0</v>
      </c>
      <c r="R207" s="1"/>
      <c r="S207" s="1"/>
      <c r="T207" s="3">
        <f t="shared" si="37"/>
        <v>20000000</v>
      </c>
    </row>
    <row r="208" spans="1:20" ht="52.5" customHeight="1">
      <c r="A208" s="8">
        <v>9</v>
      </c>
      <c r="B208" s="9" t="s">
        <v>183</v>
      </c>
      <c r="C208" s="1">
        <f t="shared" si="35"/>
        <v>120000000</v>
      </c>
      <c r="D208" s="1"/>
      <c r="E208" s="1">
        <v>30000000</v>
      </c>
      <c r="F208" s="1">
        <v>30000000</v>
      </c>
      <c r="G208" s="1">
        <v>30000000</v>
      </c>
      <c r="H208" s="1">
        <v>30000000</v>
      </c>
      <c r="I208" s="1"/>
      <c r="J208" s="1"/>
      <c r="K208" s="1"/>
      <c r="L208" s="1"/>
      <c r="M208" s="1"/>
      <c r="N208" s="1"/>
      <c r="O208" s="1">
        <v>120000000</v>
      </c>
      <c r="P208" s="3">
        <f t="shared" si="36"/>
        <v>0</v>
      </c>
      <c r="Q208" s="3">
        <f t="shared" si="33"/>
        <v>0</v>
      </c>
      <c r="R208" s="1"/>
      <c r="S208" s="1"/>
      <c r="T208" s="3">
        <f t="shared" si="37"/>
        <v>120000000</v>
      </c>
    </row>
    <row r="209" spans="1:20" ht="25.5" customHeight="1">
      <c r="A209" s="8">
        <v>10</v>
      </c>
      <c r="B209" s="9" t="s">
        <v>138</v>
      </c>
      <c r="C209" s="1">
        <f t="shared" si="35"/>
        <v>83333000</v>
      </c>
      <c r="D209" s="1"/>
      <c r="E209" s="1">
        <v>83333000</v>
      </c>
      <c r="F209" s="1"/>
      <c r="G209" s="1"/>
      <c r="H209" s="1"/>
      <c r="I209" s="1"/>
      <c r="J209" s="1"/>
      <c r="K209" s="1"/>
      <c r="L209" s="1">
        <v>83333000</v>
      </c>
      <c r="M209" s="1"/>
      <c r="N209" s="1"/>
      <c r="O209" s="1"/>
      <c r="P209" s="3">
        <f t="shared" si="36"/>
        <v>83333000</v>
      </c>
      <c r="Q209" s="3">
        <f t="shared" si="33"/>
        <v>83333000</v>
      </c>
      <c r="R209" s="1"/>
      <c r="S209" s="1"/>
      <c r="T209" s="3">
        <f t="shared" si="37"/>
        <v>0</v>
      </c>
    </row>
    <row r="210" spans="1:20" ht="39.75" customHeight="1">
      <c r="A210" s="8">
        <v>11</v>
      </c>
      <c r="B210" s="9" t="s">
        <v>139</v>
      </c>
      <c r="C210" s="1">
        <f t="shared" si="35"/>
        <v>1000000</v>
      </c>
      <c r="D210" s="1"/>
      <c r="E210" s="1"/>
      <c r="F210" s="1"/>
      <c r="G210" s="1">
        <v>1000000</v>
      </c>
      <c r="H210" s="1"/>
      <c r="I210" s="1"/>
      <c r="J210" s="1"/>
      <c r="K210" s="1"/>
      <c r="L210" s="1"/>
      <c r="M210" s="1"/>
      <c r="N210" s="1"/>
      <c r="O210" s="1">
        <v>1000000</v>
      </c>
      <c r="P210" s="3">
        <f t="shared" si="36"/>
        <v>0</v>
      </c>
      <c r="Q210" s="3">
        <f t="shared" si="33"/>
        <v>0</v>
      </c>
      <c r="R210" s="1"/>
      <c r="S210" s="1"/>
      <c r="T210" s="3">
        <f t="shared" si="37"/>
        <v>1000000</v>
      </c>
    </row>
    <row r="211" spans="1:20" ht="39" customHeight="1">
      <c r="A211" s="8">
        <v>12</v>
      </c>
      <c r="B211" s="9" t="s">
        <v>140</v>
      </c>
      <c r="C211" s="1">
        <f t="shared" si="35"/>
        <v>500000</v>
      </c>
      <c r="D211" s="1"/>
      <c r="E211" s="1"/>
      <c r="F211" s="1">
        <v>500000</v>
      </c>
      <c r="G211" s="1"/>
      <c r="H211" s="1"/>
      <c r="I211" s="1"/>
      <c r="J211" s="1"/>
      <c r="K211" s="1"/>
      <c r="L211" s="1"/>
      <c r="M211" s="1"/>
      <c r="N211" s="1"/>
      <c r="O211" s="1"/>
      <c r="P211" s="3">
        <f t="shared" si="36"/>
        <v>500000</v>
      </c>
      <c r="Q211" s="3">
        <f t="shared" si="33"/>
        <v>0</v>
      </c>
      <c r="R211" s="1"/>
      <c r="S211" s="1"/>
      <c r="T211" s="3">
        <f t="shared" si="37"/>
        <v>500000</v>
      </c>
    </row>
    <row r="212" spans="1:20" ht="23.25" customHeight="1">
      <c r="A212" s="4" t="s">
        <v>41</v>
      </c>
      <c r="B212" s="7" t="s">
        <v>42</v>
      </c>
      <c r="C212" s="3">
        <f>C213+C214+C215+C216+C217</f>
        <v>200438400</v>
      </c>
      <c r="D212" s="3">
        <f t="shared" ref="D212:T212" si="38">D213+D214+D215+D216+D217</f>
        <v>27438400</v>
      </c>
      <c r="E212" s="3">
        <f t="shared" si="38"/>
        <v>157000000</v>
      </c>
      <c r="F212" s="3">
        <f t="shared" si="38"/>
        <v>2000000</v>
      </c>
      <c r="G212" s="3">
        <f t="shared" si="38"/>
        <v>2000000</v>
      </c>
      <c r="H212" s="3">
        <f t="shared" si="38"/>
        <v>12000000</v>
      </c>
      <c r="I212" s="3">
        <f t="shared" si="38"/>
        <v>7000000</v>
      </c>
      <c r="J212" s="3">
        <f t="shared" si="38"/>
        <v>16438400</v>
      </c>
      <c r="K212" s="3">
        <f t="shared" si="38"/>
        <v>0</v>
      </c>
      <c r="L212" s="3">
        <f t="shared" si="38"/>
        <v>35000000</v>
      </c>
      <c r="M212" s="3">
        <f t="shared" si="38"/>
        <v>0</v>
      </c>
      <c r="N212" s="3">
        <f t="shared" si="38"/>
        <v>0</v>
      </c>
      <c r="O212" s="3">
        <f t="shared" si="38"/>
        <v>46000000</v>
      </c>
      <c r="P212" s="3">
        <f t="shared" si="38"/>
        <v>154438400</v>
      </c>
      <c r="Q212" s="3">
        <f t="shared" si="38"/>
        <v>58438400</v>
      </c>
      <c r="R212" s="3">
        <f t="shared" si="38"/>
        <v>0</v>
      </c>
      <c r="S212" s="3">
        <f t="shared" si="38"/>
        <v>0</v>
      </c>
      <c r="T212" s="3">
        <f t="shared" si="38"/>
        <v>142000000</v>
      </c>
    </row>
    <row r="213" spans="1:20" ht="53.25" customHeight="1">
      <c r="A213" s="6">
        <v>1</v>
      </c>
      <c r="B213" s="9" t="s">
        <v>57</v>
      </c>
      <c r="C213" s="1">
        <f t="shared" si="32"/>
        <v>16438400</v>
      </c>
      <c r="D213" s="1">
        <v>16438400</v>
      </c>
      <c r="E213" s="1"/>
      <c r="F213" s="1"/>
      <c r="G213" s="1"/>
      <c r="H213" s="1"/>
      <c r="I213" s="1"/>
      <c r="J213" s="1">
        <v>16438400</v>
      </c>
      <c r="K213" s="1"/>
      <c r="L213" s="1"/>
      <c r="M213" s="1"/>
      <c r="N213" s="1"/>
      <c r="O213" s="1"/>
      <c r="P213" s="3">
        <f t="shared" si="36"/>
        <v>16438400</v>
      </c>
      <c r="Q213" s="3">
        <f t="shared" si="33"/>
        <v>16438400</v>
      </c>
      <c r="R213" s="1"/>
      <c r="S213" s="1"/>
      <c r="T213" s="3">
        <f t="shared" si="37"/>
        <v>0</v>
      </c>
    </row>
    <row r="214" spans="1:20" ht="76.5" customHeight="1">
      <c r="A214" s="6">
        <v>2</v>
      </c>
      <c r="B214" s="9" t="s">
        <v>152</v>
      </c>
      <c r="C214" s="1">
        <f t="shared" si="32"/>
        <v>1000000</v>
      </c>
      <c r="D214" s="1">
        <v>1000000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>
        <v>1000000</v>
      </c>
      <c r="P214" s="3">
        <f t="shared" si="36"/>
        <v>0</v>
      </c>
      <c r="Q214" s="3">
        <f t="shared" si="33"/>
        <v>0</v>
      </c>
      <c r="R214" s="1"/>
      <c r="S214" s="1"/>
      <c r="T214" s="3">
        <f t="shared" si="37"/>
        <v>1000000</v>
      </c>
    </row>
    <row r="215" spans="1:20" ht="42" customHeight="1">
      <c r="A215" s="6">
        <v>3</v>
      </c>
      <c r="B215" s="9" t="s">
        <v>141</v>
      </c>
      <c r="C215" s="1">
        <f t="shared" si="32"/>
        <v>5000000</v>
      </c>
      <c r="D215" s="1"/>
      <c r="E215" s="1">
        <v>5000000</v>
      </c>
      <c r="F215" s="1"/>
      <c r="G215" s="1"/>
      <c r="H215" s="1"/>
      <c r="I215" s="1">
        <v>5000000</v>
      </c>
      <c r="J215" s="1"/>
      <c r="K215" s="1"/>
      <c r="L215" s="1"/>
      <c r="M215" s="1"/>
      <c r="N215" s="1"/>
      <c r="O215" s="1"/>
      <c r="P215" s="3">
        <f t="shared" si="36"/>
        <v>5000000</v>
      </c>
      <c r="Q215" s="3">
        <f t="shared" si="33"/>
        <v>5000000</v>
      </c>
      <c r="R215" s="1"/>
      <c r="S215" s="1"/>
      <c r="T215" s="3">
        <f t="shared" si="37"/>
        <v>0</v>
      </c>
    </row>
    <row r="216" spans="1:20" ht="61.5" customHeight="1">
      <c r="A216" s="6">
        <v>4</v>
      </c>
      <c r="B216" s="9" t="s">
        <v>153</v>
      </c>
      <c r="C216" s="1">
        <f t="shared" si="32"/>
        <v>160000000</v>
      </c>
      <c r="D216" s="1"/>
      <c r="E216" s="1">
        <v>150000000</v>
      </c>
      <c r="F216" s="1"/>
      <c r="G216" s="1"/>
      <c r="H216" s="1">
        <v>10000000</v>
      </c>
      <c r="I216" s="1"/>
      <c r="J216" s="1"/>
      <c r="K216" s="1"/>
      <c r="L216" s="1">
        <v>35000000</v>
      </c>
      <c r="M216" s="1"/>
      <c r="N216" s="1"/>
      <c r="O216" s="1">
        <v>45000000</v>
      </c>
      <c r="P216" s="3">
        <f t="shared" si="36"/>
        <v>115000000</v>
      </c>
      <c r="Q216" s="3">
        <f t="shared" si="33"/>
        <v>35000000</v>
      </c>
      <c r="R216" s="1"/>
      <c r="S216" s="1"/>
      <c r="T216" s="3">
        <f t="shared" si="37"/>
        <v>125000000</v>
      </c>
    </row>
    <row r="217" spans="1:20" ht="62.25" customHeight="1">
      <c r="A217" s="6">
        <v>5</v>
      </c>
      <c r="B217" s="14" t="s">
        <v>230</v>
      </c>
      <c r="C217" s="1">
        <f t="shared" si="32"/>
        <v>18000000</v>
      </c>
      <c r="D217" s="1">
        <v>10000000</v>
      </c>
      <c r="E217" s="1">
        <v>2000000</v>
      </c>
      <c r="F217" s="1">
        <v>2000000</v>
      </c>
      <c r="G217" s="1">
        <v>2000000</v>
      </c>
      <c r="H217" s="1">
        <v>2000000</v>
      </c>
      <c r="I217" s="1">
        <v>2000000</v>
      </c>
      <c r="J217" s="1"/>
      <c r="K217" s="1"/>
      <c r="L217" s="1"/>
      <c r="M217" s="1"/>
      <c r="N217" s="1"/>
      <c r="O217" s="1"/>
      <c r="P217" s="3">
        <f t="shared" si="36"/>
        <v>18000000</v>
      </c>
      <c r="Q217" s="3">
        <f t="shared" si="33"/>
        <v>2000000</v>
      </c>
      <c r="R217" s="1"/>
      <c r="S217" s="1"/>
      <c r="T217" s="3">
        <f t="shared" si="37"/>
        <v>16000000</v>
      </c>
    </row>
    <row r="218" spans="1:20" s="5" customFormat="1" ht="56.25" customHeight="1">
      <c r="A218" s="4" t="s">
        <v>43</v>
      </c>
      <c r="B218" s="7" t="s">
        <v>44</v>
      </c>
      <c r="C218" s="3">
        <f>C219+C220+C221</f>
        <v>33860000</v>
      </c>
      <c r="D218" s="3">
        <f t="shared" ref="D218:T218" si="39">D219+D220+D221</f>
        <v>4860000</v>
      </c>
      <c r="E218" s="3">
        <f t="shared" si="39"/>
        <v>11000000</v>
      </c>
      <c r="F218" s="3">
        <f t="shared" si="39"/>
        <v>6000000</v>
      </c>
      <c r="G218" s="3">
        <f t="shared" si="39"/>
        <v>6000000</v>
      </c>
      <c r="H218" s="3">
        <f t="shared" si="39"/>
        <v>6000000</v>
      </c>
      <c r="I218" s="3">
        <f t="shared" si="39"/>
        <v>13860000</v>
      </c>
      <c r="J218" s="3">
        <f t="shared" si="39"/>
        <v>0</v>
      </c>
      <c r="K218" s="3">
        <f t="shared" si="39"/>
        <v>0</v>
      </c>
      <c r="L218" s="3">
        <f t="shared" si="39"/>
        <v>0</v>
      </c>
      <c r="M218" s="3">
        <f t="shared" si="39"/>
        <v>0</v>
      </c>
      <c r="N218" s="3">
        <f t="shared" si="39"/>
        <v>0</v>
      </c>
      <c r="O218" s="3">
        <f t="shared" si="39"/>
        <v>28860000</v>
      </c>
      <c r="P218" s="3">
        <f t="shared" si="39"/>
        <v>5000000</v>
      </c>
      <c r="Q218" s="3">
        <f t="shared" si="39"/>
        <v>13860000</v>
      </c>
      <c r="R218" s="3">
        <f t="shared" si="39"/>
        <v>0</v>
      </c>
      <c r="S218" s="3">
        <f t="shared" si="39"/>
        <v>0</v>
      </c>
      <c r="T218" s="3">
        <f t="shared" si="39"/>
        <v>20000000</v>
      </c>
    </row>
    <row r="219" spans="1:20" ht="59.25" customHeight="1">
      <c r="A219" s="6">
        <v>1</v>
      </c>
      <c r="B219" s="9" t="s">
        <v>142</v>
      </c>
      <c r="C219" s="1">
        <f t="shared" si="32"/>
        <v>5000000</v>
      </c>
      <c r="D219" s="1">
        <v>1000000</v>
      </c>
      <c r="E219" s="1">
        <v>1000000</v>
      </c>
      <c r="F219" s="1">
        <v>1000000</v>
      </c>
      <c r="G219" s="1">
        <v>1000000</v>
      </c>
      <c r="H219" s="1">
        <v>1000000</v>
      </c>
      <c r="I219" s="1"/>
      <c r="J219" s="1"/>
      <c r="K219" s="1"/>
      <c r="L219" s="1"/>
      <c r="M219" s="1"/>
      <c r="N219" s="1"/>
      <c r="O219" s="1">
        <v>5000000</v>
      </c>
      <c r="P219" s="3">
        <f t="shared" si="36"/>
        <v>0</v>
      </c>
      <c r="Q219" s="3">
        <f t="shared" si="33"/>
        <v>0</v>
      </c>
      <c r="R219" s="1"/>
      <c r="S219" s="1"/>
      <c r="T219" s="3">
        <f t="shared" si="37"/>
        <v>5000000</v>
      </c>
    </row>
    <row r="220" spans="1:20" ht="55.5" customHeight="1">
      <c r="A220" s="6">
        <v>2</v>
      </c>
      <c r="B220" s="14" t="s">
        <v>143</v>
      </c>
      <c r="C220" s="1">
        <f t="shared" si="32"/>
        <v>3860000</v>
      </c>
      <c r="D220" s="1">
        <v>3860000</v>
      </c>
      <c r="E220" s="1"/>
      <c r="F220" s="1"/>
      <c r="G220" s="1"/>
      <c r="H220" s="1"/>
      <c r="I220" s="1">
        <v>3860000</v>
      </c>
      <c r="J220" s="1"/>
      <c r="K220" s="1"/>
      <c r="L220" s="1"/>
      <c r="M220" s="1"/>
      <c r="N220" s="1"/>
      <c r="O220" s="1">
        <v>3860000</v>
      </c>
      <c r="P220" s="3">
        <v>0</v>
      </c>
      <c r="Q220" s="3">
        <f t="shared" si="33"/>
        <v>3860000</v>
      </c>
      <c r="R220" s="1"/>
      <c r="S220" s="1"/>
      <c r="T220" s="3">
        <f t="shared" si="37"/>
        <v>0</v>
      </c>
    </row>
    <row r="221" spans="1:20" ht="45" customHeight="1">
      <c r="A221" s="6">
        <v>3</v>
      </c>
      <c r="B221" s="14" t="s">
        <v>180</v>
      </c>
      <c r="C221" s="1">
        <f t="shared" si="32"/>
        <v>25000000</v>
      </c>
      <c r="D221" s="1"/>
      <c r="E221" s="1">
        <v>10000000</v>
      </c>
      <c r="F221" s="1">
        <v>5000000</v>
      </c>
      <c r="G221" s="1">
        <v>5000000</v>
      </c>
      <c r="H221" s="1">
        <v>5000000</v>
      </c>
      <c r="I221" s="1">
        <v>10000000</v>
      </c>
      <c r="J221" s="1"/>
      <c r="K221" s="1"/>
      <c r="L221" s="1"/>
      <c r="M221" s="1"/>
      <c r="N221" s="1"/>
      <c r="O221" s="1">
        <v>20000000</v>
      </c>
      <c r="P221" s="3">
        <f t="shared" si="36"/>
        <v>5000000</v>
      </c>
      <c r="Q221" s="3">
        <f t="shared" si="33"/>
        <v>10000000</v>
      </c>
      <c r="R221" s="1"/>
      <c r="S221" s="1"/>
      <c r="T221" s="3">
        <f t="shared" si="37"/>
        <v>15000000</v>
      </c>
    </row>
    <row r="222" spans="1:20" ht="42" customHeight="1">
      <c r="A222" s="12" t="s">
        <v>65</v>
      </c>
      <c r="B222" s="7" t="s">
        <v>45</v>
      </c>
      <c r="C222" s="3">
        <f>C223+C224+C225+C226+C227+C228</f>
        <v>76403775</v>
      </c>
      <c r="D222" s="3">
        <f t="shared" ref="D222:T222" si="40">D223+D224+D225+D226+D227+D228</f>
        <v>13925000</v>
      </c>
      <c r="E222" s="3">
        <f t="shared" si="40"/>
        <v>21678775</v>
      </c>
      <c r="F222" s="3">
        <f t="shared" si="40"/>
        <v>13600000</v>
      </c>
      <c r="G222" s="3">
        <f t="shared" si="40"/>
        <v>13600000</v>
      </c>
      <c r="H222" s="3">
        <f t="shared" si="40"/>
        <v>13600000</v>
      </c>
      <c r="I222" s="3">
        <f t="shared" si="40"/>
        <v>33515775</v>
      </c>
      <c r="J222" s="3">
        <f t="shared" si="40"/>
        <v>1500000</v>
      </c>
      <c r="K222" s="3">
        <f t="shared" si="40"/>
        <v>300000</v>
      </c>
      <c r="L222" s="3">
        <f t="shared" si="40"/>
        <v>288000</v>
      </c>
      <c r="M222" s="3">
        <f t="shared" si="40"/>
        <v>0</v>
      </c>
      <c r="N222" s="3">
        <f t="shared" si="40"/>
        <v>0</v>
      </c>
      <c r="O222" s="3">
        <f t="shared" si="40"/>
        <v>76403775</v>
      </c>
      <c r="P222" s="3">
        <f t="shared" si="40"/>
        <v>0</v>
      </c>
      <c r="Q222" s="3">
        <f t="shared" si="40"/>
        <v>35603775</v>
      </c>
      <c r="R222" s="3">
        <f t="shared" si="40"/>
        <v>0</v>
      </c>
      <c r="S222" s="3">
        <f t="shared" si="40"/>
        <v>0</v>
      </c>
      <c r="T222" s="3">
        <f t="shared" si="40"/>
        <v>40800000</v>
      </c>
    </row>
    <row r="223" spans="1:20" ht="51.75" customHeight="1">
      <c r="A223" s="6">
        <v>1</v>
      </c>
      <c r="B223" s="14" t="s">
        <v>243</v>
      </c>
      <c r="C223" s="1">
        <f t="shared" si="32"/>
        <v>50000000</v>
      </c>
      <c r="D223" s="1">
        <v>10000000</v>
      </c>
      <c r="E223" s="1">
        <v>10000000</v>
      </c>
      <c r="F223" s="1">
        <v>10000000</v>
      </c>
      <c r="G223" s="1">
        <v>10000000</v>
      </c>
      <c r="H223" s="1">
        <v>10000000</v>
      </c>
      <c r="I223" s="1">
        <v>19500000</v>
      </c>
      <c r="J223" s="1">
        <v>500000</v>
      </c>
      <c r="K223" s="1"/>
      <c r="L223" s="1"/>
      <c r="M223" s="1"/>
      <c r="N223" s="1"/>
      <c r="O223" s="1">
        <v>50000000</v>
      </c>
      <c r="P223" s="3">
        <f t="shared" si="36"/>
        <v>0</v>
      </c>
      <c r="Q223" s="3">
        <f t="shared" si="33"/>
        <v>20000000</v>
      </c>
      <c r="R223" s="1"/>
      <c r="S223" s="1"/>
      <c r="T223" s="3">
        <f t="shared" si="37"/>
        <v>30000000</v>
      </c>
    </row>
    <row r="224" spans="1:20" ht="27" customHeight="1">
      <c r="A224" s="6">
        <v>2</v>
      </c>
      <c r="B224" s="14" t="s">
        <v>67</v>
      </c>
      <c r="C224" s="1">
        <f t="shared" si="32"/>
        <v>15000000</v>
      </c>
      <c r="D224" s="1">
        <v>3000000</v>
      </c>
      <c r="E224" s="1">
        <v>3000000</v>
      </c>
      <c r="F224" s="1">
        <v>3000000</v>
      </c>
      <c r="G224" s="1">
        <v>3000000</v>
      </c>
      <c r="H224" s="1">
        <v>3000000</v>
      </c>
      <c r="I224" s="1">
        <v>6000000</v>
      </c>
      <c r="J224" s="1"/>
      <c r="K224" s="1"/>
      <c r="L224" s="1"/>
      <c r="M224" s="1"/>
      <c r="N224" s="1"/>
      <c r="O224" s="1">
        <v>15000000</v>
      </c>
      <c r="P224" s="3">
        <f t="shared" si="36"/>
        <v>0</v>
      </c>
      <c r="Q224" s="3">
        <f t="shared" si="33"/>
        <v>6000000</v>
      </c>
      <c r="R224" s="1"/>
      <c r="S224" s="1"/>
      <c r="T224" s="3">
        <f t="shared" si="37"/>
        <v>9000000</v>
      </c>
    </row>
    <row r="225" spans="1:20" ht="27" customHeight="1">
      <c r="A225" s="23">
        <v>3</v>
      </c>
      <c r="B225" s="9" t="s">
        <v>231</v>
      </c>
      <c r="C225" s="1">
        <f t="shared" si="32"/>
        <v>3325000</v>
      </c>
      <c r="D225" s="1">
        <v>925000</v>
      </c>
      <c r="E225" s="1">
        <v>600000</v>
      </c>
      <c r="F225" s="1">
        <v>600000</v>
      </c>
      <c r="G225" s="1">
        <v>600000</v>
      </c>
      <c r="H225" s="1">
        <v>600000</v>
      </c>
      <c r="I225" s="1">
        <v>937000</v>
      </c>
      <c r="J225" s="1"/>
      <c r="K225" s="1">
        <v>300000</v>
      </c>
      <c r="L225" s="1">
        <v>288000</v>
      </c>
      <c r="M225" s="1"/>
      <c r="N225" s="1"/>
      <c r="O225" s="1">
        <v>3325000</v>
      </c>
      <c r="P225" s="3">
        <f t="shared" si="36"/>
        <v>0</v>
      </c>
      <c r="Q225" s="3">
        <f t="shared" si="33"/>
        <v>1525000</v>
      </c>
      <c r="R225" s="1"/>
      <c r="S225" s="1"/>
      <c r="T225" s="3">
        <f t="shared" si="37"/>
        <v>1800000</v>
      </c>
    </row>
    <row r="226" spans="1:20" s="22" customFormat="1" ht="41.25" customHeight="1">
      <c r="A226" s="23">
        <v>4</v>
      </c>
      <c r="B226" s="9" t="s">
        <v>262</v>
      </c>
      <c r="C226" s="1">
        <f t="shared" si="32"/>
        <v>3000000</v>
      </c>
      <c r="D226" s="1"/>
      <c r="E226" s="1">
        <v>3000000</v>
      </c>
      <c r="F226" s="1"/>
      <c r="G226" s="1"/>
      <c r="H226" s="1"/>
      <c r="I226" s="1">
        <v>2300000</v>
      </c>
      <c r="J226" s="1">
        <v>700000</v>
      </c>
      <c r="K226" s="1"/>
      <c r="L226" s="1"/>
      <c r="M226" s="1"/>
      <c r="N226" s="1"/>
      <c r="O226" s="1">
        <v>3000000</v>
      </c>
      <c r="P226" s="3">
        <f t="shared" si="36"/>
        <v>0</v>
      </c>
      <c r="Q226" s="3">
        <f t="shared" si="33"/>
        <v>3000000</v>
      </c>
      <c r="R226" s="1"/>
      <c r="S226" s="1"/>
      <c r="T226" s="3">
        <f t="shared" si="37"/>
        <v>0</v>
      </c>
    </row>
    <row r="227" spans="1:20" s="22" customFormat="1" ht="27" customHeight="1">
      <c r="A227" s="23">
        <v>5</v>
      </c>
      <c r="B227" s="9" t="s">
        <v>264</v>
      </c>
      <c r="C227" s="1">
        <f t="shared" si="32"/>
        <v>1500000</v>
      </c>
      <c r="D227" s="1"/>
      <c r="E227" s="1">
        <v>1500000</v>
      </c>
      <c r="F227" s="1"/>
      <c r="G227" s="1"/>
      <c r="H227" s="1"/>
      <c r="I227" s="1">
        <v>1200000</v>
      </c>
      <c r="J227" s="1">
        <v>300000</v>
      </c>
      <c r="K227" s="1"/>
      <c r="L227" s="1"/>
      <c r="M227" s="1"/>
      <c r="N227" s="1"/>
      <c r="O227" s="1">
        <v>1500000</v>
      </c>
      <c r="P227" s="3">
        <f t="shared" si="36"/>
        <v>0</v>
      </c>
      <c r="Q227" s="3">
        <f t="shared" si="33"/>
        <v>1500000</v>
      </c>
      <c r="R227" s="1"/>
      <c r="S227" s="1"/>
      <c r="T227" s="3">
        <f t="shared" si="37"/>
        <v>0</v>
      </c>
    </row>
    <row r="228" spans="1:20" s="22" customFormat="1" ht="43.5" customHeight="1">
      <c r="A228" s="23">
        <v>6</v>
      </c>
      <c r="B228" s="9" t="s">
        <v>263</v>
      </c>
      <c r="C228" s="1">
        <f t="shared" si="32"/>
        <v>3578775</v>
      </c>
      <c r="D228" s="1"/>
      <c r="E228" s="1">
        <v>3578775</v>
      </c>
      <c r="F228" s="1"/>
      <c r="G228" s="1"/>
      <c r="H228" s="1"/>
      <c r="I228" s="1">
        <v>3578775</v>
      </c>
      <c r="J228" s="1"/>
      <c r="K228" s="1"/>
      <c r="L228" s="1"/>
      <c r="M228" s="1"/>
      <c r="N228" s="1"/>
      <c r="O228" s="1">
        <v>3578775</v>
      </c>
      <c r="P228" s="3">
        <f t="shared" si="36"/>
        <v>0</v>
      </c>
      <c r="Q228" s="3">
        <f t="shared" si="33"/>
        <v>3578775</v>
      </c>
      <c r="R228" s="1"/>
      <c r="S228" s="1"/>
      <c r="T228" s="3">
        <f t="shared" si="37"/>
        <v>0</v>
      </c>
    </row>
    <row r="229" spans="1:20" ht="39" customHeight="1">
      <c r="A229" s="4" t="s">
        <v>46</v>
      </c>
      <c r="B229" s="7" t="s">
        <v>47</v>
      </c>
      <c r="C229" s="3">
        <f>C230</f>
        <v>44000000</v>
      </c>
      <c r="D229" s="3">
        <f t="shared" ref="D229:T229" si="41">D230</f>
        <v>4000000</v>
      </c>
      <c r="E229" s="3">
        <f t="shared" si="41"/>
        <v>10000000</v>
      </c>
      <c r="F229" s="3">
        <f t="shared" si="41"/>
        <v>10000000</v>
      </c>
      <c r="G229" s="3">
        <f t="shared" si="41"/>
        <v>10000000</v>
      </c>
      <c r="H229" s="3">
        <f t="shared" si="41"/>
        <v>10000000</v>
      </c>
      <c r="I229" s="3">
        <f t="shared" si="41"/>
        <v>14000000</v>
      </c>
      <c r="J229" s="3">
        <f t="shared" si="41"/>
        <v>0</v>
      </c>
      <c r="K229" s="3">
        <f t="shared" si="41"/>
        <v>0</v>
      </c>
      <c r="L229" s="3">
        <f t="shared" si="41"/>
        <v>0</v>
      </c>
      <c r="M229" s="3">
        <f t="shared" si="41"/>
        <v>0</v>
      </c>
      <c r="N229" s="3">
        <f t="shared" si="41"/>
        <v>0</v>
      </c>
      <c r="O229" s="3">
        <f t="shared" si="41"/>
        <v>20000000</v>
      </c>
      <c r="P229" s="3">
        <f t="shared" si="41"/>
        <v>24000000</v>
      </c>
      <c r="Q229" s="3">
        <f t="shared" si="41"/>
        <v>14000000</v>
      </c>
      <c r="R229" s="3">
        <f t="shared" si="41"/>
        <v>0</v>
      </c>
      <c r="S229" s="3">
        <f t="shared" si="41"/>
        <v>0</v>
      </c>
      <c r="T229" s="3">
        <f t="shared" si="41"/>
        <v>30000000</v>
      </c>
    </row>
    <row r="230" spans="1:20" ht="30" customHeight="1">
      <c r="A230" s="8">
        <v>1</v>
      </c>
      <c r="B230" s="9" t="s">
        <v>58</v>
      </c>
      <c r="C230" s="1">
        <f t="shared" si="32"/>
        <v>44000000</v>
      </c>
      <c r="D230" s="1">
        <v>4000000</v>
      </c>
      <c r="E230" s="1">
        <v>10000000</v>
      </c>
      <c r="F230" s="1">
        <v>10000000</v>
      </c>
      <c r="G230" s="1">
        <v>10000000</v>
      </c>
      <c r="H230" s="1">
        <v>10000000</v>
      </c>
      <c r="I230" s="1">
        <f>D230+E230</f>
        <v>14000000</v>
      </c>
      <c r="J230" s="1"/>
      <c r="K230" s="1"/>
      <c r="L230" s="1"/>
      <c r="M230" s="1"/>
      <c r="N230" s="1"/>
      <c r="O230" s="1">
        <v>20000000</v>
      </c>
      <c r="P230" s="3">
        <f t="shared" si="36"/>
        <v>24000000</v>
      </c>
      <c r="Q230" s="3">
        <f t="shared" si="33"/>
        <v>14000000</v>
      </c>
      <c r="R230" s="1"/>
      <c r="S230" s="1"/>
      <c r="T230" s="3">
        <f t="shared" si="37"/>
        <v>30000000</v>
      </c>
    </row>
    <row r="231" spans="1:20" ht="75" customHeight="1">
      <c r="A231" s="4" t="s">
        <v>48</v>
      </c>
      <c r="B231" s="7" t="s">
        <v>49</v>
      </c>
      <c r="C231" s="3">
        <f>C232+C233</f>
        <v>11241730</v>
      </c>
      <c r="D231" s="3">
        <f t="shared" ref="D231:T231" si="42">D232+D233</f>
        <v>3741730</v>
      </c>
      <c r="E231" s="3">
        <f t="shared" si="42"/>
        <v>7500000</v>
      </c>
      <c r="F231" s="3">
        <f t="shared" si="42"/>
        <v>0</v>
      </c>
      <c r="G231" s="3">
        <f t="shared" si="42"/>
        <v>0</v>
      </c>
      <c r="H231" s="3">
        <f t="shared" si="42"/>
        <v>0</v>
      </c>
      <c r="I231" s="3">
        <f t="shared" si="42"/>
        <v>0</v>
      </c>
      <c r="J231" s="3">
        <f t="shared" si="42"/>
        <v>0</v>
      </c>
      <c r="K231" s="3">
        <f t="shared" si="42"/>
        <v>0</v>
      </c>
      <c r="L231" s="3">
        <f t="shared" si="42"/>
        <v>0</v>
      </c>
      <c r="M231" s="3">
        <f t="shared" si="42"/>
        <v>0</v>
      </c>
      <c r="N231" s="3">
        <f t="shared" si="42"/>
        <v>0</v>
      </c>
      <c r="O231" s="3">
        <f t="shared" si="42"/>
        <v>0</v>
      </c>
      <c r="P231" s="3">
        <f t="shared" si="42"/>
        <v>11241730</v>
      </c>
      <c r="Q231" s="3">
        <f t="shared" si="42"/>
        <v>0</v>
      </c>
      <c r="R231" s="3">
        <f t="shared" si="42"/>
        <v>0</v>
      </c>
      <c r="S231" s="3">
        <f t="shared" si="42"/>
        <v>0</v>
      </c>
      <c r="T231" s="3">
        <f t="shared" si="42"/>
        <v>11241730</v>
      </c>
    </row>
    <row r="232" spans="1:20" ht="70.5" customHeight="1">
      <c r="A232" s="8">
        <v>1</v>
      </c>
      <c r="B232" s="14" t="s">
        <v>64</v>
      </c>
      <c r="C232" s="1">
        <f t="shared" si="32"/>
        <v>3741730</v>
      </c>
      <c r="D232" s="1">
        <v>3741730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3">
        <f t="shared" si="36"/>
        <v>3741730</v>
      </c>
      <c r="Q232" s="3">
        <f t="shared" si="33"/>
        <v>0</v>
      </c>
      <c r="R232" s="1"/>
      <c r="S232" s="1"/>
      <c r="T232" s="3">
        <f t="shared" si="37"/>
        <v>3741730</v>
      </c>
    </row>
    <row r="233" spans="1:20" ht="27.75" customHeight="1">
      <c r="A233" s="8">
        <v>2</v>
      </c>
      <c r="B233" s="9" t="s">
        <v>145</v>
      </c>
      <c r="C233" s="1">
        <f t="shared" si="32"/>
        <v>7500000</v>
      </c>
      <c r="D233" s="1"/>
      <c r="E233" s="1">
        <v>7500000</v>
      </c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3">
        <f t="shared" si="36"/>
        <v>7500000</v>
      </c>
      <c r="Q233" s="3">
        <f t="shared" si="33"/>
        <v>0</v>
      </c>
      <c r="R233" s="1"/>
      <c r="S233" s="1"/>
      <c r="T233" s="3">
        <f t="shared" si="37"/>
        <v>7500000</v>
      </c>
    </row>
    <row r="234" spans="1:20" s="5" customFormat="1" ht="44.25" customHeight="1">
      <c r="A234" s="4" t="s">
        <v>51</v>
      </c>
      <c r="B234" s="7" t="s">
        <v>50</v>
      </c>
      <c r="C234" s="3">
        <f>C235</f>
        <v>3000000</v>
      </c>
      <c r="D234" s="3">
        <f t="shared" ref="D234:T234" si="43">D235</f>
        <v>600000</v>
      </c>
      <c r="E234" s="3">
        <f t="shared" si="43"/>
        <v>600000</v>
      </c>
      <c r="F234" s="3">
        <f t="shared" si="43"/>
        <v>600000</v>
      </c>
      <c r="G234" s="3">
        <f t="shared" si="43"/>
        <v>600000</v>
      </c>
      <c r="H234" s="3">
        <f t="shared" si="43"/>
        <v>600000</v>
      </c>
      <c r="I234" s="3">
        <f t="shared" si="43"/>
        <v>0</v>
      </c>
      <c r="J234" s="3">
        <f t="shared" si="43"/>
        <v>0</v>
      </c>
      <c r="K234" s="3">
        <f t="shared" si="43"/>
        <v>0</v>
      </c>
      <c r="L234" s="3">
        <f t="shared" si="43"/>
        <v>600000</v>
      </c>
      <c r="M234" s="3">
        <f t="shared" si="43"/>
        <v>0</v>
      </c>
      <c r="N234" s="3">
        <f t="shared" si="43"/>
        <v>0</v>
      </c>
      <c r="O234" s="3">
        <f t="shared" si="43"/>
        <v>0</v>
      </c>
      <c r="P234" s="3">
        <f t="shared" si="43"/>
        <v>3000000</v>
      </c>
      <c r="Q234" s="3">
        <f t="shared" si="43"/>
        <v>600000</v>
      </c>
      <c r="R234" s="3">
        <f t="shared" si="43"/>
        <v>0</v>
      </c>
      <c r="S234" s="3">
        <f t="shared" si="43"/>
        <v>0</v>
      </c>
      <c r="T234" s="3">
        <f t="shared" si="43"/>
        <v>2400000</v>
      </c>
    </row>
    <row r="235" spans="1:20" ht="26.25" customHeight="1">
      <c r="A235" s="6">
        <v>1</v>
      </c>
      <c r="B235" s="9" t="s">
        <v>236</v>
      </c>
      <c r="C235" s="1">
        <f t="shared" si="32"/>
        <v>3000000</v>
      </c>
      <c r="D235" s="1">
        <v>600000</v>
      </c>
      <c r="E235" s="1">
        <v>600000</v>
      </c>
      <c r="F235" s="1">
        <v>600000</v>
      </c>
      <c r="G235" s="1">
        <v>600000</v>
      </c>
      <c r="H235" s="1">
        <v>600000</v>
      </c>
      <c r="I235" s="1"/>
      <c r="J235" s="1"/>
      <c r="K235" s="1"/>
      <c r="L235" s="1">
        <v>600000</v>
      </c>
      <c r="M235" s="1"/>
      <c r="N235" s="1"/>
      <c r="O235" s="1"/>
      <c r="P235" s="3">
        <f t="shared" si="36"/>
        <v>3000000</v>
      </c>
      <c r="Q235" s="3">
        <f t="shared" si="33"/>
        <v>600000</v>
      </c>
      <c r="R235" s="1"/>
      <c r="S235" s="1"/>
      <c r="T235" s="3">
        <f t="shared" si="37"/>
        <v>2400000</v>
      </c>
    </row>
    <row r="236" spans="1:20" ht="30.75" customHeight="1">
      <c r="A236" s="4" t="s">
        <v>52</v>
      </c>
      <c r="B236" s="7" t="s">
        <v>53</v>
      </c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3"/>
      <c r="Q236" s="3">
        <f t="shared" si="33"/>
        <v>0</v>
      </c>
      <c r="R236" s="1"/>
      <c r="S236" s="1"/>
      <c r="T236" s="3">
        <f t="shared" si="37"/>
        <v>0</v>
      </c>
    </row>
    <row r="237" spans="1:20" ht="25.5" customHeight="1">
      <c r="A237" s="29" t="s">
        <v>55</v>
      </c>
      <c r="B237" s="29"/>
      <c r="C237" s="3">
        <f t="shared" ref="C237:T237" si="44">C236+C234+C231+C229+C222+C212+C199+C192+C190+C166+C128+C115+C110+C96+C36+C13+C10+C218</f>
        <v>18706885802.3125</v>
      </c>
      <c r="D237" s="3">
        <f t="shared" si="44"/>
        <v>2946312779</v>
      </c>
      <c r="E237" s="3">
        <f t="shared" si="44"/>
        <v>5542661175</v>
      </c>
      <c r="F237" s="3">
        <f t="shared" si="44"/>
        <v>3486368225</v>
      </c>
      <c r="G237" s="3">
        <f t="shared" si="44"/>
        <v>3085050498.7499995</v>
      </c>
      <c r="H237" s="3">
        <f t="shared" si="44"/>
        <v>3646493124.562499</v>
      </c>
      <c r="I237" s="3">
        <f t="shared" si="44"/>
        <v>4751210940</v>
      </c>
      <c r="J237" s="3">
        <f t="shared" si="44"/>
        <v>268578400</v>
      </c>
      <c r="K237" s="3">
        <f t="shared" si="44"/>
        <v>236816141</v>
      </c>
      <c r="L237" s="3">
        <f t="shared" si="44"/>
        <v>1133586000</v>
      </c>
      <c r="M237" s="3">
        <f t="shared" si="44"/>
        <v>0</v>
      </c>
      <c r="N237" s="3">
        <f t="shared" si="44"/>
        <v>0</v>
      </c>
      <c r="O237" s="3">
        <f t="shared" si="44"/>
        <v>9990326609.625</v>
      </c>
      <c r="P237" s="3">
        <f t="shared" si="44"/>
        <v>8716559192.6875</v>
      </c>
      <c r="Q237" s="3">
        <f t="shared" si="44"/>
        <v>6390191481</v>
      </c>
      <c r="R237" s="3">
        <f t="shared" si="44"/>
        <v>20593000</v>
      </c>
      <c r="S237" s="3">
        <f t="shared" si="44"/>
        <v>1483663935</v>
      </c>
      <c r="T237" s="3">
        <f t="shared" si="44"/>
        <v>10812437386.3125</v>
      </c>
    </row>
    <row r="241" spans="2:6">
      <c r="B241" s="20" t="s">
        <v>271</v>
      </c>
      <c r="C241" s="26"/>
      <c r="D241" s="35" t="s">
        <v>272</v>
      </c>
      <c r="E241" s="35"/>
      <c r="F241" s="35"/>
    </row>
  </sheetData>
  <mergeCells count="20">
    <mergeCell ref="D241:F241"/>
    <mergeCell ref="A1:B1"/>
    <mergeCell ref="A2:B2"/>
    <mergeCell ref="A3:B3"/>
    <mergeCell ref="A4:B4"/>
    <mergeCell ref="D8:H8"/>
    <mergeCell ref="P1:Q1"/>
    <mergeCell ref="P2:Q2"/>
    <mergeCell ref="P3:Q3"/>
    <mergeCell ref="A237:B237"/>
    <mergeCell ref="A5:T5"/>
    <mergeCell ref="A6:T6"/>
    <mergeCell ref="A7:T7"/>
    <mergeCell ref="A8:A9"/>
    <mergeCell ref="B8:B9"/>
    <mergeCell ref="C8:C9"/>
    <mergeCell ref="I8:N8"/>
    <mergeCell ref="O8:P8"/>
    <mergeCell ref="Q8:T8"/>
    <mergeCell ref="P4:Q4"/>
  </mergeCells>
  <pageMargins left="0.51181102362204722" right="0.15748031496062992" top="0.31496062992125984" bottom="0.19685039370078741" header="0.31496062992125984" footer="0.15748031496062992"/>
  <pageSetup paperSize="9" scale="37" pageOrder="overThenDown" orientation="landscape" r:id="rId1"/>
  <headerFooter scaleWithDoc="0" alignWithMargins="0">
    <firstFooter>&amp;C83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Fin_plan</vt:lpstr>
      <vt:lpstr>Fin_plan!Print_Area</vt:lpstr>
      <vt:lpstr>Fin_plan!Print_Titles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A.Khachatryan</dc:creator>
  <cp:lastModifiedBy>Admin</cp:lastModifiedBy>
  <cp:lastPrinted>2020-02-26T10:44:59Z</cp:lastPrinted>
  <dcterms:created xsi:type="dcterms:W3CDTF">2016-11-12T09:25:07Z</dcterms:created>
  <dcterms:modified xsi:type="dcterms:W3CDTF">2020-03-05T05:14:24Z</dcterms:modified>
</cp:coreProperties>
</file>