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ZUKIK\avagani\2019\Avagan_petrvar\Hngamya_TAP\"/>
    </mc:Choice>
  </mc:AlternateContent>
  <bookViews>
    <workbookView xWindow="240" yWindow="45" windowWidth="20115" windowHeight="7995"/>
  </bookViews>
  <sheets>
    <sheet name="Fin_plan" sheetId="9" r:id="rId1"/>
  </sheets>
  <definedNames>
    <definedName name="_xlnm.Print_Titles" localSheetId="0">Fin_plan!$4:$5</definedName>
  </definedNames>
  <calcPr calcId="152511"/>
</workbook>
</file>

<file path=xl/calcChain.xml><?xml version="1.0" encoding="utf-8"?>
<calcChain xmlns="http://schemas.openxmlformats.org/spreadsheetml/2006/main">
  <c r="D123" i="9" l="1"/>
  <c r="E123" i="9"/>
  <c r="F123" i="9"/>
  <c r="G123" i="9"/>
  <c r="H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C123" i="9"/>
  <c r="T171" i="9" l="1"/>
  <c r="T172" i="9"/>
  <c r="T165" i="9"/>
  <c r="D235" i="9"/>
  <c r="E235" i="9"/>
  <c r="F235" i="9"/>
  <c r="G235" i="9"/>
  <c r="H235" i="9"/>
  <c r="I235" i="9"/>
  <c r="J235" i="9"/>
  <c r="K235" i="9"/>
  <c r="L235" i="9"/>
  <c r="M235" i="9"/>
  <c r="N235" i="9"/>
  <c r="Q235" i="9"/>
  <c r="R235" i="9"/>
  <c r="S235" i="9"/>
  <c r="D232" i="9"/>
  <c r="E232" i="9"/>
  <c r="F232" i="9"/>
  <c r="G232" i="9"/>
  <c r="H232" i="9"/>
  <c r="I232" i="9"/>
  <c r="J232" i="9"/>
  <c r="K232" i="9"/>
  <c r="L232" i="9"/>
  <c r="M232" i="9"/>
  <c r="N232" i="9"/>
  <c r="O232" i="9"/>
  <c r="P232" i="9"/>
  <c r="Q232" i="9"/>
  <c r="R232" i="9"/>
  <c r="S232" i="9"/>
  <c r="T232" i="9"/>
  <c r="D229" i="9"/>
  <c r="E229" i="9"/>
  <c r="F229" i="9"/>
  <c r="G229" i="9"/>
  <c r="H229" i="9"/>
  <c r="I229" i="9"/>
  <c r="J229" i="9"/>
  <c r="K229" i="9"/>
  <c r="L229" i="9"/>
  <c r="M229" i="9"/>
  <c r="N229" i="9"/>
  <c r="O229" i="9"/>
  <c r="P229" i="9"/>
  <c r="Q229" i="9"/>
  <c r="R229" i="9"/>
  <c r="S229" i="9"/>
  <c r="T229" i="9"/>
  <c r="D227" i="9"/>
  <c r="E227" i="9"/>
  <c r="F227" i="9"/>
  <c r="G227" i="9"/>
  <c r="H227" i="9"/>
  <c r="I227" i="9"/>
  <c r="J227" i="9"/>
  <c r="K227" i="9"/>
  <c r="L227" i="9"/>
  <c r="M227" i="9"/>
  <c r="N227" i="9"/>
  <c r="O227" i="9"/>
  <c r="P227" i="9"/>
  <c r="Q227" i="9"/>
  <c r="R227" i="9"/>
  <c r="S227" i="9"/>
  <c r="T227" i="9"/>
  <c r="D223" i="9"/>
  <c r="E223" i="9"/>
  <c r="F223" i="9"/>
  <c r="G223" i="9"/>
  <c r="H223" i="9"/>
  <c r="I223" i="9"/>
  <c r="J223" i="9"/>
  <c r="K223" i="9"/>
  <c r="L223" i="9"/>
  <c r="M223" i="9"/>
  <c r="N223" i="9"/>
  <c r="O223" i="9"/>
  <c r="P223" i="9"/>
  <c r="Q223" i="9"/>
  <c r="R223" i="9"/>
  <c r="S223" i="9"/>
  <c r="T223" i="9"/>
  <c r="D219" i="9"/>
  <c r="E219" i="9"/>
  <c r="F219" i="9"/>
  <c r="G219" i="9"/>
  <c r="H219" i="9"/>
  <c r="I219" i="9"/>
  <c r="J219" i="9"/>
  <c r="K219" i="9"/>
  <c r="L219" i="9"/>
  <c r="M219" i="9"/>
  <c r="N219" i="9"/>
  <c r="O219" i="9"/>
  <c r="Q219" i="9"/>
  <c r="R219" i="9"/>
  <c r="S219" i="9"/>
  <c r="T219" i="9"/>
  <c r="D213" i="9"/>
  <c r="E213" i="9"/>
  <c r="F213" i="9"/>
  <c r="G213" i="9"/>
  <c r="H213" i="9"/>
  <c r="I213" i="9"/>
  <c r="J213" i="9"/>
  <c r="K213" i="9"/>
  <c r="L213" i="9"/>
  <c r="M213" i="9"/>
  <c r="N213" i="9"/>
  <c r="O213" i="9"/>
  <c r="Q213" i="9"/>
  <c r="R213" i="9"/>
  <c r="S213" i="9"/>
  <c r="T213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D194" i="9"/>
  <c r="E194" i="9"/>
  <c r="F194" i="9"/>
  <c r="G194" i="9"/>
  <c r="H194" i="9"/>
  <c r="I194" i="9"/>
  <c r="J194" i="9"/>
  <c r="K194" i="9"/>
  <c r="L194" i="9"/>
  <c r="M194" i="9"/>
  <c r="N194" i="9"/>
  <c r="O194" i="9"/>
  <c r="P194" i="9"/>
  <c r="Q194" i="9"/>
  <c r="R194" i="9"/>
  <c r="S194" i="9"/>
  <c r="T194" i="9"/>
  <c r="D163" i="9"/>
  <c r="E163" i="9"/>
  <c r="F163" i="9"/>
  <c r="G163" i="9"/>
  <c r="H163" i="9"/>
  <c r="I163" i="9"/>
  <c r="J163" i="9"/>
  <c r="K163" i="9"/>
  <c r="L163" i="9"/>
  <c r="M163" i="9"/>
  <c r="N163" i="9"/>
  <c r="O163" i="9"/>
  <c r="Q163" i="9"/>
  <c r="R163" i="9"/>
  <c r="S163" i="9"/>
  <c r="T163" i="9"/>
  <c r="T235" i="9" s="1"/>
  <c r="D110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P7" i="9"/>
  <c r="P8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6" i="9"/>
  <c r="P107" i="9"/>
  <c r="P108" i="9"/>
  <c r="P109" i="9"/>
  <c r="P111" i="9"/>
  <c r="P112" i="9"/>
  <c r="P113" i="9"/>
  <c r="P114" i="9"/>
  <c r="P115" i="9"/>
  <c r="P116" i="9"/>
  <c r="P117" i="9"/>
  <c r="P118" i="9"/>
  <c r="P119" i="9"/>
  <c r="P120" i="9"/>
  <c r="P121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4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5" i="9"/>
  <c r="P196" i="9"/>
  <c r="P197" i="9"/>
  <c r="P198" i="9"/>
  <c r="P199" i="9"/>
  <c r="P200" i="9"/>
  <c r="P202" i="9"/>
  <c r="P203" i="9"/>
  <c r="P204" i="9"/>
  <c r="P205" i="9"/>
  <c r="P206" i="9"/>
  <c r="P207" i="9"/>
  <c r="P208" i="9"/>
  <c r="P209" i="9"/>
  <c r="P210" i="9"/>
  <c r="P211" i="9"/>
  <c r="P212" i="9"/>
  <c r="P214" i="9"/>
  <c r="P215" i="9"/>
  <c r="P216" i="9"/>
  <c r="P217" i="9"/>
  <c r="P218" i="9"/>
  <c r="P220" i="9"/>
  <c r="P219" i="9" s="1"/>
  <c r="P222" i="9"/>
  <c r="P224" i="9"/>
  <c r="P225" i="9"/>
  <c r="P226" i="9"/>
  <c r="P228" i="9"/>
  <c r="P230" i="9"/>
  <c r="P231" i="9"/>
  <c r="P233" i="9"/>
  <c r="O235" i="9" l="1"/>
  <c r="P213" i="9"/>
  <c r="P163" i="9"/>
  <c r="P235" i="9" s="1"/>
  <c r="Q230" i="9"/>
  <c r="Q231" i="9"/>
  <c r="Q234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6" i="9"/>
  <c r="Q107" i="9"/>
  <c r="Q108" i="9"/>
  <c r="Q109" i="9"/>
  <c r="Q111" i="9"/>
  <c r="Q112" i="9"/>
  <c r="Q113" i="9"/>
  <c r="Q114" i="9"/>
  <c r="Q115" i="9"/>
  <c r="Q116" i="9"/>
  <c r="Q117" i="9"/>
  <c r="Q118" i="9"/>
  <c r="Q119" i="9"/>
  <c r="Q120" i="9"/>
  <c r="Q121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5" i="9"/>
  <c r="Q196" i="9"/>
  <c r="Q197" i="9"/>
  <c r="Q198" i="9"/>
  <c r="Q199" i="9"/>
  <c r="Q200" i="9"/>
  <c r="Q202" i="9"/>
  <c r="Q203" i="9"/>
  <c r="Q204" i="9"/>
  <c r="Q205" i="9"/>
  <c r="Q206" i="9"/>
  <c r="Q207" i="9"/>
  <c r="Q208" i="9"/>
  <c r="Q209" i="9"/>
  <c r="Q210" i="9"/>
  <c r="Q211" i="9"/>
  <c r="Q212" i="9"/>
  <c r="Q214" i="9"/>
  <c r="Q215" i="9"/>
  <c r="Q216" i="9"/>
  <c r="Q217" i="9"/>
  <c r="Q218" i="9"/>
  <c r="Q220" i="9"/>
  <c r="Q221" i="9"/>
  <c r="Q222" i="9"/>
  <c r="Q224" i="9"/>
  <c r="Q225" i="9"/>
  <c r="Q226" i="9"/>
  <c r="Q228" i="9"/>
  <c r="Q233" i="9"/>
  <c r="C114" i="9" l="1"/>
  <c r="T114" i="9" l="1"/>
  <c r="C137" i="9" l="1"/>
  <c r="C171" i="9"/>
  <c r="C165" i="9"/>
  <c r="C166" i="9"/>
  <c r="C138" i="9"/>
  <c r="Q7" i="9"/>
  <c r="Q8" i="9"/>
  <c r="T192" i="9"/>
  <c r="T234" i="9"/>
  <c r="C128" i="9"/>
  <c r="T137" i="9" l="1"/>
  <c r="T138" i="9"/>
  <c r="T128" i="9"/>
  <c r="C14" i="9"/>
  <c r="C15" i="9"/>
  <c r="T15" i="9" s="1"/>
  <c r="C204" i="9"/>
  <c r="T14" i="9" l="1"/>
  <c r="T204" i="9"/>
  <c r="C197" i="9"/>
  <c r="C198" i="9"/>
  <c r="C141" i="9"/>
  <c r="C140" i="9"/>
  <c r="C16" i="9"/>
  <c r="T16" i="9" l="1"/>
  <c r="T140" i="9"/>
  <c r="T198" i="9"/>
  <c r="T197" i="9"/>
  <c r="T141" i="9"/>
  <c r="C142" i="9"/>
  <c r="C169" i="9"/>
  <c r="D8" i="9"/>
  <c r="E8" i="9" s="1"/>
  <c r="F8" i="9" s="1"/>
  <c r="G8" i="9" s="1"/>
  <c r="H8" i="9" s="1"/>
  <c r="T142" i="9" l="1"/>
  <c r="T169" i="9"/>
  <c r="C8" i="9"/>
  <c r="C179" i="9"/>
  <c r="C13" i="9"/>
  <c r="C19" i="9"/>
  <c r="C20" i="9"/>
  <c r="T20" i="9" s="1"/>
  <c r="T179" i="9" l="1"/>
  <c r="T19" i="9"/>
  <c r="T8" i="9"/>
  <c r="T13" i="9"/>
  <c r="C209" i="9"/>
  <c r="C170" i="9"/>
  <c r="C163" i="9" l="1"/>
  <c r="T170" i="9"/>
  <c r="T209" i="9"/>
  <c r="C222" i="9"/>
  <c r="C168" i="9"/>
  <c r="C172" i="9"/>
  <c r="T222" i="9" l="1"/>
  <c r="T168" i="9"/>
  <c r="C129" i="9"/>
  <c r="C88" i="9"/>
  <c r="C55" i="9"/>
  <c r="T88" i="9" l="1"/>
  <c r="T129" i="9"/>
  <c r="T55" i="9"/>
  <c r="C132" i="9"/>
  <c r="C167" i="9"/>
  <c r="C174" i="9"/>
  <c r="C176" i="9"/>
  <c r="C177" i="9"/>
  <c r="C130" i="9"/>
  <c r="C131" i="9"/>
  <c r="T130" i="9" l="1"/>
  <c r="T177" i="9"/>
  <c r="T176" i="9"/>
  <c r="T167" i="9"/>
  <c r="T132" i="9"/>
  <c r="T131" i="9"/>
  <c r="T174" i="9"/>
  <c r="C100" i="9"/>
  <c r="C101" i="9"/>
  <c r="T101" i="9" s="1"/>
  <c r="T100" i="9" l="1"/>
  <c r="C173" i="9"/>
  <c r="E10" i="9"/>
  <c r="E32" i="9"/>
  <c r="E124" i="9"/>
  <c r="E93" i="9"/>
  <c r="F93" i="9" s="1"/>
  <c r="G93" i="9" s="1"/>
  <c r="H93" i="9" s="1"/>
  <c r="E92" i="9"/>
  <c r="E111" i="9"/>
  <c r="E107" i="9"/>
  <c r="T173" i="9" l="1"/>
  <c r="F92" i="9"/>
  <c r="F111" i="9"/>
  <c r="F32" i="9"/>
  <c r="F107" i="9"/>
  <c r="F10" i="9"/>
  <c r="F124" i="9"/>
  <c r="C133" i="9"/>
  <c r="T133" i="9" l="1"/>
  <c r="G111" i="9"/>
  <c r="G92" i="9"/>
  <c r="G32" i="9"/>
  <c r="G107" i="9"/>
  <c r="G10" i="9"/>
  <c r="G124" i="9"/>
  <c r="H92" i="9" l="1"/>
  <c r="H111" i="9"/>
  <c r="H32" i="9"/>
  <c r="H107" i="9"/>
  <c r="H10" i="9"/>
  <c r="H124" i="9"/>
  <c r="C215" i="9"/>
  <c r="C10" i="9" l="1"/>
  <c r="T215" i="9"/>
  <c r="C11" i="9"/>
  <c r="C12" i="9"/>
  <c r="T12" i="9" s="1"/>
  <c r="C17" i="9"/>
  <c r="T17" i="9" s="1"/>
  <c r="C18" i="9"/>
  <c r="T18" i="9" s="1"/>
  <c r="C21" i="9"/>
  <c r="T21" i="9" s="1"/>
  <c r="C22" i="9"/>
  <c r="T22" i="9" s="1"/>
  <c r="C23" i="9"/>
  <c r="T23" i="9" s="1"/>
  <c r="C24" i="9"/>
  <c r="T24" i="9" s="1"/>
  <c r="C25" i="9"/>
  <c r="C26" i="9"/>
  <c r="T26" i="9" s="1"/>
  <c r="C27" i="9"/>
  <c r="C28" i="9"/>
  <c r="C29" i="9"/>
  <c r="C30" i="9"/>
  <c r="T30" i="9" s="1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9" i="9"/>
  <c r="C90" i="9"/>
  <c r="C92" i="9"/>
  <c r="C93" i="9"/>
  <c r="O93" i="9" s="1"/>
  <c r="C94" i="9"/>
  <c r="C95" i="9"/>
  <c r="C96" i="9"/>
  <c r="C97" i="9"/>
  <c r="C98" i="9"/>
  <c r="C99" i="9"/>
  <c r="C102" i="9"/>
  <c r="T102" i="9" s="1"/>
  <c r="C103" i="9"/>
  <c r="C104" i="9"/>
  <c r="T104" i="9" s="1"/>
  <c r="C106" i="9"/>
  <c r="C107" i="9"/>
  <c r="T107" i="9" s="1"/>
  <c r="C108" i="9"/>
  <c r="C109" i="9"/>
  <c r="C111" i="9"/>
  <c r="C112" i="9"/>
  <c r="C113" i="9"/>
  <c r="C115" i="9"/>
  <c r="C116" i="9"/>
  <c r="C117" i="9"/>
  <c r="C118" i="9"/>
  <c r="C119" i="9"/>
  <c r="C120" i="9"/>
  <c r="C124" i="9"/>
  <c r="C125" i="9"/>
  <c r="C126" i="9"/>
  <c r="C127" i="9"/>
  <c r="C134" i="9"/>
  <c r="C135" i="9"/>
  <c r="C136" i="9"/>
  <c r="C139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4" i="9"/>
  <c r="C175" i="9"/>
  <c r="C178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5" i="9"/>
  <c r="C194" i="9" s="1"/>
  <c r="C196" i="9"/>
  <c r="C199" i="9"/>
  <c r="C200" i="9"/>
  <c r="T200" i="9" s="1"/>
  <c r="C202" i="9"/>
  <c r="C201" i="9" s="1"/>
  <c r="C203" i="9"/>
  <c r="C205" i="9"/>
  <c r="C206" i="9"/>
  <c r="C207" i="9"/>
  <c r="C208" i="9"/>
  <c r="C210" i="9"/>
  <c r="C211" i="9"/>
  <c r="C212" i="9"/>
  <c r="C214" i="9"/>
  <c r="C216" i="9"/>
  <c r="C217" i="9"/>
  <c r="C218" i="9"/>
  <c r="C220" i="9"/>
  <c r="C221" i="9"/>
  <c r="T221" i="9" s="1"/>
  <c r="C224" i="9"/>
  <c r="C225" i="9"/>
  <c r="T225" i="9" s="1"/>
  <c r="C226" i="9"/>
  <c r="T226" i="9" s="1"/>
  <c r="C228" i="9"/>
  <c r="C230" i="9"/>
  <c r="C231" i="9"/>
  <c r="C233" i="9"/>
  <c r="T233" i="9" s="1"/>
  <c r="C7" i="9"/>
  <c r="C229" i="9" l="1"/>
  <c r="T224" i="9"/>
  <c r="C223" i="9"/>
  <c r="C213" i="9"/>
  <c r="C110" i="9"/>
  <c r="C31" i="9"/>
  <c r="C91" i="9"/>
  <c r="C9" i="9"/>
  <c r="T32" i="9"/>
  <c r="T106" i="9"/>
  <c r="C105" i="9"/>
  <c r="T111" i="9"/>
  <c r="T92" i="9"/>
  <c r="T220" i="9"/>
  <c r="T208" i="9"/>
  <c r="T190" i="9"/>
  <c r="T175" i="9"/>
  <c r="T152" i="9"/>
  <c r="T135" i="9"/>
  <c r="T125" i="9"/>
  <c r="T115" i="9"/>
  <c r="T99" i="9"/>
  <c r="T85" i="9"/>
  <c r="T77" i="9"/>
  <c r="T65" i="9"/>
  <c r="T53" i="9"/>
  <c r="T49" i="9"/>
  <c r="T41" i="9"/>
  <c r="T28" i="9"/>
  <c r="T10" i="9"/>
  <c r="T231" i="9"/>
  <c r="T218" i="9"/>
  <c r="T212" i="9"/>
  <c r="T207" i="9"/>
  <c r="T202" i="9"/>
  <c r="T195" i="9"/>
  <c r="T189" i="9"/>
  <c r="T185" i="9"/>
  <c r="T181" i="9"/>
  <c r="T164" i="9"/>
  <c r="T159" i="9"/>
  <c r="T155" i="9"/>
  <c r="T151" i="9"/>
  <c r="T147" i="9"/>
  <c r="T143" i="9"/>
  <c r="T134" i="9"/>
  <c r="T124" i="9"/>
  <c r="T118" i="9"/>
  <c r="T109" i="9"/>
  <c r="T98" i="9"/>
  <c r="T94" i="9"/>
  <c r="T89" i="9"/>
  <c r="T84" i="9"/>
  <c r="T80" i="9"/>
  <c r="T76" i="9"/>
  <c r="T72" i="9"/>
  <c r="T68" i="9"/>
  <c r="T64" i="9"/>
  <c r="T60" i="9"/>
  <c r="T57" i="9"/>
  <c r="T52" i="9"/>
  <c r="T48" i="9"/>
  <c r="T44" i="9"/>
  <c r="T40" i="9"/>
  <c r="T36" i="9"/>
  <c r="T27" i="9"/>
  <c r="T166" i="9"/>
  <c r="T203" i="9"/>
  <c r="T182" i="9"/>
  <c r="T148" i="9"/>
  <c r="T90" i="9"/>
  <c r="T73" i="9"/>
  <c r="T61" i="9"/>
  <c r="T37" i="9"/>
  <c r="T184" i="9"/>
  <c r="T162" i="9"/>
  <c r="T150" i="9"/>
  <c r="T146" i="9"/>
  <c r="T139" i="9"/>
  <c r="T127" i="9"/>
  <c r="T121" i="9"/>
  <c r="T117" i="9"/>
  <c r="T113" i="9"/>
  <c r="T108" i="9"/>
  <c r="T103" i="9"/>
  <c r="T97" i="9"/>
  <c r="T93" i="9"/>
  <c r="T87" i="9"/>
  <c r="T83" i="9"/>
  <c r="T79" i="9"/>
  <c r="T75" i="9"/>
  <c r="T71" i="9"/>
  <c r="T67" i="9"/>
  <c r="T63" i="9"/>
  <c r="T56" i="9"/>
  <c r="T51" i="9"/>
  <c r="T47" i="9"/>
  <c r="T43" i="9"/>
  <c r="T39" i="9"/>
  <c r="T35" i="9"/>
  <c r="T214" i="9"/>
  <c r="T196" i="9"/>
  <c r="T186" i="9"/>
  <c r="T160" i="9"/>
  <c r="T156" i="9"/>
  <c r="T144" i="9"/>
  <c r="T119" i="9"/>
  <c r="T95" i="9"/>
  <c r="T81" i="9"/>
  <c r="T69" i="9"/>
  <c r="T58" i="9"/>
  <c r="T45" i="9"/>
  <c r="T33" i="9"/>
  <c r="T230" i="9"/>
  <c r="T217" i="9"/>
  <c r="T211" i="9"/>
  <c r="T206" i="9"/>
  <c r="T193" i="9"/>
  <c r="T188" i="9"/>
  <c r="T180" i="9"/>
  <c r="T158" i="9"/>
  <c r="T154" i="9"/>
  <c r="T7" i="9"/>
  <c r="C227" i="9"/>
  <c r="T228" i="9"/>
  <c r="T216" i="9"/>
  <c r="T210" i="9"/>
  <c r="T205" i="9"/>
  <c r="T199" i="9"/>
  <c r="T191" i="9"/>
  <c r="T187" i="9"/>
  <c r="T183" i="9"/>
  <c r="T178" i="9"/>
  <c r="T161" i="9"/>
  <c r="T157" i="9"/>
  <c r="T153" i="9"/>
  <c r="T149" i="9"/>
  <c r="T145" i="9"/>
  <c r="T136" i="9"/>
  <c r="T126" i="9"/>
  <c r="T120" i="9"/>
  <c r="T116" i="9"/>
  <c r="T112" i="9"/>
  <c r="T96" i="9"/>
  <c r="T86" i="9"/>
  <c r="T82" i="9"/>
  <c r="T78" i="9"/>
  <c r="T74" i="9"/>
  <c r="T70" i="9"/>
  <c r="T66" i="9"/>
  <c r="T62" i="9"/>
  <c r="T59" i="9"/>
  <c r="T54" i="9"/>
  <c r="T50" i="9"/>
  <c r="T46" i="9"/>
  <c r="T42" i="9"/>
  <c r="T38" i="9"/>
  <c r="T34" i="9"/>
  <c r="T29" i="9"/>
  <c r="T25" i="9"/>
  <c r="T11" i="9"/>
  <c r="C232" i="9"/>
  <c r="C219" i="9"/>
  <c r="C6" i="9"/>
  <c r="C235" i="9" l="1"/>
  <c r="T201" i="9"/>
  <c r="O10" i="9"/>
</calcChain>
</file>

<file path=xl/sharedStrings.xml><?xml version="1.0" encoding="utf-8"?>
<sst xmlns="http://schemas.openxmlformats.org/spreadsheetml/2006/main" count="273" uniqueCount="273">
  <si>
    <t>Պարտադիր խնդիր</t>
  </si>
  <si>
    <t>Համայնքի սեփական եկամուտներ</t>
  </si>
  <si>
    <t>Ներքին պաշտոնական դրամաշնորհներ</t>
  </si>
  <si>
    <t>Արտաքին պաշտոնական դրամաշնորհներ</t>
  </si>
  <si>
    <t>Այլ աղբյուրներ</t>
  </si>
  <si>
    <t>Ֆինանսավորման աղբյուրներ</t>
  </si>
  <si>
    <t>Ընթացիկ ծախսեր</t>
  </si>
  <si>
    <t>Կապիտալ ծախսեր</t>
  </si>
  <si>
    <t>Ծախսերի դասեր</t>
  </si>
  <si>
    <t>Ֆինանսավորումն առկա է</t>
  </si>
  <si>
    <t>Ֆինանսավորման շուրջ ընթանում են բանակցություններ</t>
  </si>
  <si>
    <t>Ներկայացվել է ֆինանսավորման հայտ</t>
  </si>
  <si>
    <t>Ֆինանսավորման հարցը լուծված չէ</t>
  </si>
  <si>
    <t>Ֆինանսավորման կարգավիճակ</t>
  </si>
  <si>
    <t>Պետություն-համայնք-մասնավոր հատված համագործակցու-թյուն</t>
  </si>
  <si>
    <t>Նոր գերեզմանատեղի կառուցում</t>
  </si>
  <si>
    <t>Բարեգործություն  /նվիրատվություն</t>
  </si>
  <si>
    <t>Կապան համայնք</t>
  </si>
  <si>
    <t>Հ/Հ</t>
  </si>
  <si>
    <t>I</t>
  </si>
  <si>
    <t>Գործարար միջավայրի բարելավում և ձեռնարկատիրության խթանում</t>
  </si>
  <si>
    <t xml:space="preserve"> Համայնքի գույքի և դրամական միջոցների կառավարում</t>
  </si>
  <si>
    <t>II</t>
  </si>
  <si>
    <t xml:space="preserve"> Նախադպրոցական և արտադպրոցական դաստիարակություն</t>
  </si>
  <si>
    <t>III</t>
  </si>
  <si>
    <t>IV</t>
  </si>
  <si>
    <t>V</t>
  </si>
  <si>
    <t xml:space="preserve"> Համայնքի բնակչության սոցիալական պաշտպանություն</t>
  </si>
  <si>
    <t>VI</t>
  </si>
  <si>
    <t>VII</t>
  </si>
  <si>
    <t>Համայնքում բնակարանային շինարարության խթանումը</t>
  </si>
  <si>
    <t xml:space="preserve"> Համայնքի բնակավայրերի կառուցապատումը, բարեկարգումը և կանաչապատումը, համայնքի աղբահանությունը և սանիտարական մաքրումը, կոմունալ տնտեսության աշխատանքների ապահովումը, համայնքային գերեզմանատների պահպանումը և գործունեության ապահովումը</t>
  </si>
  <si>
    <t>VIII</t>
  </si>
  <si>
    <t>IX</t>
  </si>
  <si>
    <t xml:space="preserve"> Համայնքի հասարակական տրանսպորտի աշխատանքի կազմակերպում, համայնքային ճանապարհային ենթակառուցվածքների պահպանություն և շահագործում</t>
  </si>
  <si>
    <t>X</t>
  </si>
  <si>
    <t xml:space="preserve"> Աջակցություն պետական պաշտպանության իրականացմանը</t>
  </si>
  <si>
    <t xml:space="preserve"> Աղետների ռիսկերի նվազեցման և արտակարգ իրավիճակներում բնակչության պաշտպանության ու քաղաքացիական պաշտպանության միջոցառումների իրականացում</t>
  </si>
  <si>
    <t>XI</t>
  </si>
  <si>
    <t xml:space="preserve"> Գյուղական բնակավայր ընդգրկող  համայնքներում գյուղատնտեսության զարգացման խթանումը</t>
  </si>
  <si>
    <t>XII</t>
  </si>
  <si>
    <t>XIII</t>
  </si>
  <si>
    <t>Համայնքում շրջակա միջավայրի պահպանություն</t>
  </si>
  <si>
    <t>XIV</t>
  </si>
  <si>
    <t xml:space="preserve"> Զբոսաշրջային հեռանկարներ ունեցող համայնքներում՝ զբոսաշրջության զարգացման խթանում</t>
  </si>
  <si>
    <t xml:space="preserve"> Համայնքի երիտասարդության խնդիրների լուծմանն ուղղված ծրագրերի և միջոցառումների կազմակերպում</t>
  </si>
  <si>
    <t>XVI</t>
  </si>
  <si>
    <t>Համայնքում ծնելիության և բազմազավակության խթանում</t>
  </si>
  <si>
    <t>XVII</t>
  </si>
  <si>
    <t>Համայնքում բնակչության առողջության պահպանման և բարելավման ծրագրերի իրականացում, արդյունավետ և մատչելի բժշկական սպասարկման պայմանների ստեղծում</t>
  </si>
  <si>
    <t xml:space="preserve"> Համայնքային հասարակական կյանքին հաշմանդամների մասնակցության խթանում</t>
  </si>
  <si>
    <t>XVIII</t>
  </si>
  <si>
    <t>XIX</t>
  </si>
  <si>
    <t xml:space="preserve"> Բարեգործության խթանում</t>
  </si>
  <si>
    <t xml:space="preserve"> Ակտիվ մշակութային և մարզական կյանքի կազմակերպումը՝ երիտասարդության ներգրավմամբ</t>
  </si>
  <si>
    <t>Ընդհանուրը</t>
  </si>
  <si>
    <t>ՀԶԾ ՖԻՆԱՆՍԱՎՈՐՄԱՆ ԱՄՓՈՓԱԹԵՐԹ</t>
  </si>
  <si>
    <t>** Գումարը հաշվարկված է 1եվրո = 530 ՀՀ դրամ փոխարժեքով</t>
  </si>
  <si>
    <t>Բապահպանական ծրագիր՝ Ա. Մանուկյան փողոցի մի հատվածի վերանորգում, հին ծառերի փոխարինում նորերով, ծառերի տնկում և այլն</t>
  </si>
  <si>
    <t>Սոցիալական օգնություն բազմազավակ ընտանիքներին</t>
  </si>
  <si>
    <t>Համայնքն ունի քաղպաշտպանության, զորահավաքային, խաղաղից պատերազմական ժամանակաշրջանի փոխադրման և տարահանման պլաններ</t>
  </si>
  <si>
    <t>Համայնքի աշխատակազմի պահպանություն և  ընդհանուր  բնույթի ծառայություններ</t>
  </si>
  <si>
    <t>Նախադպրոցական և արտադպրոցական հիմնարկների պահպանություն</t>
  </si>
  <si>
    <t>Մարզական միջոցառումների կազմակերպում</t>
  </si>
  <si>
    <t>Իրականացման տարեթիվը</t>
  </si>
  <si>
    <t>Կապանի համայնքապետարանի ենթակայությամբ գործող նախադպրոցական և արտադպրոցական ուսումնական հաստատությունների բուժկետերի վերանորոգում, գույքի, բուժսարքավորումների և դեղորայքի ձեռքբերում</t>
  </si>
  <si>
    <t>XV</t>
  </si>
  <si>
    <t>Բնապահպանական մարտահրավերների վերածումը հնարավորությունների. պլաստիկ աղբից շինանյութերի ներմուծում</t>
  </si>
  <si>
    <t>Երիտասարդական փառատոնի կազմակերպում</t>
  </si>
  <si>
    <t xml:space="preserve">Թաղամասերում բակային տարածքների բարեկարգում </t>
  </si>
  <si>
    <t xml:space="preserve">Կանգառների վերանորոգում, նոր կանգառների տեղադրում    </t>
  </si>
  <si>
    <t>(2019-2023թթ.)</t>
  </si>
  <si>
    <t>Կապանի համայնքապետարանի հիմնանորոգում</t>
  </si>
  <si>
    <t>Կապանի քաղաքացիական կացության ակտերի գրանցման գործակալության շենքի հիմնանորոգում</t>
  </si>
  <si>
    <t>Չափնի բնակավայրում հանդիսությունների սրահի նորոգում</t>
  </si>
  <si>
    <t>Ներքին Խոտանան բնակավայրի ակումբի կոսմետիկ նորոգում</t>
  </si>
  <si>
    <t>Վարդավանք բնակավայրի ակումբի նորոգում</t>
  </si>
  <si>
    <t>Սևաքար բնակավայրի հանդիսությունների սրահի ծածկի և տանիքի նորոգում</t>
  </si>
  <si>
    <t>«Կապանի թիվ 2 ՆՈՒՀ» ՀՈԱԿ-ի դռների， պատուհանների փոխարինում</t>
  </si>
  <si>
    <t>«Կապանի թիվ 2 ՆՈՒՀ» ՀՈԱԿ-ի բակի ասֆալտապատում և խաղասարքերի տեղադրում</t>
  </si>
  <si>
    <t>«Կապանի թիվ 4 ՆՈՒՀ» ՀՈԱԿ-ի սաների համար սպիտակեղենի ձեռքբերում</t>
  </si>
  <si>
    <t>«Կապանի թիվ 5 ՆՈՒՀ» ՀՈԱԿ-ի ավագ և միջին խմբերի ննջասենյակի նորոգում</t>
  </si>
  <si>
    <t>«Կապանի թիվ 6 ՆՈՒՀ» ՀՈԱԿ-ի մարմնամարզական դահլիճի նորոգում</t>
  </si>
  <si>
    <t>«Կապանի թիվ 6 ՆՈՒՀ» ՀՈԱԿ-ի երեք խմբասենյակների պատուհանների փոխարինում</t>
  </si>
  <si>
    <t>«Կապանի թիվ 6 ՆՈՒՀ» ՀՈԱԿ-ի մեկ խմբասենյակի հիմնանորոգում</t>
  </si>
  <si>
    <t>«Կապանի թիվ 6 ՆՈՒՀ» ՀՈԱԿ-ի միջանցքի նորոգում</t>
  </si>
  <si>
    <t>«Կապանի թիվ 6 ՆՈՒՀ» ՀՈԱԿ-ի բակի հիմնանորոգում， վերազինում</t>
  </si>
  <si>
    <t>«Կապանի թիվ 6 ՆՈՒՀ» ՀՈԱԿ-ի համար կոշտ և փափուկ գույքի ձեռքբերում</t>
  </si>
  <si>
    <t>«Կապանի թիվ 10 ՆՈՒՀ» ՀՈԱԿ-ի ջեռուցման խնդրի լուծում</t>
  </si>
  <si>
    <t>«Կապանի թիվ 10 ՆՈՒՀ» ՀՈԱԿ-ի խաղահրապարակի թարմացում</t>
  </si>
  <si>
    <t>«Կապանի թիվ 11 ՆՈՒՀ» ՀՈԱԿ-ի շենքի գազաֆիկացում և ջեռուցում</t>
  </si>
  <si>
    <t>«Կապանի թիվ 12 ՆՈՒՀ» ՀՈԱԿ-ի խոհանոցի նորոգում</t>
  </si>
  <si>
    <t>«Թիվ 13 ՆՈՒՀ» ՀՈԱԿ-ի տանիքի նորոգում</t>
  </si>
  <si>
    <t>«Թիվ 13 ՆՈՒՀ» ՀՈԱԿ-ի դահլիճի մանրահատակի նորոգում</t>
  </si>
  <si>
    <t>«Թիվ 13 ՆՈՒՀ» ՀՈԱԿ-ի 3 խմբասենյակների նախասրահների բետոնե հատակի փոխարինում մանրահատակով</t>
  </si>
  <si>
    <t>«Դավիթ Բեկի մանկապարտեզ» ՀՈԱԿ-ի հիմնանորոգում</t>
  </si>
  <si>
    <t>«Արծվանիկի մանկապարտեզ» ՀՈԱԿ-ի բակի նորոգում</t>
  </si>
  <si>
    <t>«Սյունիքի մանկապարտեզ» ՀՈԱԿ-ի հիմնանորոգում</t>
  </si>
  <si>
    <t>«Կապանի Դավիթ Համբարձումյանի անվան մանկապատանեկան մարզադպրոց» ՀՈԱԿ-ի համար մարզագույքի ձեռքբերւոմ</t>
  </si>
  <si>
    <t>«Կապան քաղաքի մարմնամարզության մանկապատանեկան մարզադպրոց» ՀՈԱԿ-ի տանիքի նորոգում</t>
  </si>
  <si>
    <t>«Կապան քաղաքի մարմնամարզության մանկապատանեկան մարզադպրոց» ՀՈԱԿ-ի ջեռուցման համակարգի տեղադրում</t>
  </si>
  <si>
    <t>«Կապան քաղաքի մարմնամարզության մանկապատանեկան մարզադպրոց» ՀՈԱԿ-ի համար մարզական գույքի և կահույքի ձեռքբերում</t>
  </si>
  <si>
    <t>«Կապանի մանկապատանեկան ստեղծագործության կենտրոն» ՀՈԱԿ-ի լոկալ եղանակով ջեռուցման ապահովում /գազով/</t>
  </si>
  <si>
    <t>«Կապանի մանկապատանեկան ստեղծագործության կենտրոն» ՀՈԱԿ-ի պարախմբասենյակի հայելապատում</t>
  </si>
  <si>
    <t>«Կապանի մանկապատանեկան ստեղծագործության կենտրոն» ՀՈԱԿ-ի համար գույքի ձեռքբերում</t>
  </si>
  <si>
    <t>«Կապանի թիվ 2 երաժշտական դպրոց» ՀՈԱԿ-ի և «Կապանի մանկական գեղարվեստի դպրոց» ՀՈԱԿ-ի շենքի հիմնանորոգում և գույքով ապահովում</t>
  </si>
  <si>
    <t>«Կապանի թիվ 3 երաժշտական դպրոց» ՀՈԱԿ-ի գազաֆիկացում</t>
  </si>
  <si>
    <t>«Կապանի թիվ 3 երաժշտական դպրոց» ՀՈԱԿ-ի դասասենյակների դռների և տանիքի մասնակի նորոգում</t>
  </si>
  <si>
    <t xml:space="preserve">«Կապանի մշակույթի կենտրոն» ՀՈԱԿ-ի շենքի վերակառուցում և արդիականացում </t>
  </si>
  <si>
    <t>«Կապանի մշակույթի կենտրոն» ՀՈԱԿ-ի մեծ դահլիճի վարագույրի և հետին ֆոնի թարմացում</t>
  </si>
  <si>
    <t>«Կապանի մշակույթի կենտրոն» ՀՈԱԿ-ի սանհանգույցների նորոգում</t>
  </si>
  <si>
    <t>Մշակութային միջոցառումներ</t>
  </si>
  <si>
    <t>Սյունիք բնակավայրի խաղահրապարակի և ֆուտբոլի դաշտի նորոգում</t>
  </si>
  <si>
    <t>Նորաշենիկ բնակավայրի մարզադաշտի ցանկապատում</t>
  </si>
  <si>
    <t>Վարդավանք բնակավայրում նախակրթարանի հիմնում</t>
  </si>
  <si>
    <t>«Կապանի կոմունալ ծառայություն» ՀՈԱԿ-ի մասնագիտացված աղբահավաք մեքենաների ձեռքբերում, ջրատար, աղցան, ձյուն մաքրող  մեքենաների ձեռքբերում, բազմաֆունկցիոնալ էքսկավատորի ձեռքբերում</t>
  </si>
  <si>
    <t>«Կապանի կոմունալ ծառայություն» ՀՈԱԿ-ի նոր շենքի հիմնանորոգում, ջեռուցման համակարգի ստեղծում</t>
  </si>
  <si>
    <t xml:space="preserve">Աճանան բնակավայրի գյուղամիջյան ճանապարհների նորոգում </t>
  </si>
  <si>
    <t>Գեղանուշ բնակավայրի ճանապարհի ասֆալտապատում</t>
  </si>
  <si>
    <t>Գեղանուշ բնակավայրի դաշտամիջյան ճանապարհների նորոգում</t>
  </si>
  <si>
    <t>Վերին Խոտանան բնակավայրի դաշտամիջյան և խոտհարքներ տանող ճանապարհների նորոգում</t>
  </si>
  <si>
    <t>Շրվենանց բնակավայրում մարզահրապարակի բարեկարգում և մարզական գույքի ձեռքբերում</t>
  </si>
  <si>
    <t>Կաղնուտ բնակավայրի ճանապարհի նորոգում</t>
  </si>
  <si>
    <t>Դավիթ Բեկ բնակավայրի դաշտամիջյան և գյուղամիջյան ճանապարհների բարեկարգում</t>
  </si>
  <si>
    <t>Սևաքար բնակավայրի ներհամայնքային և դաշտամիջյան ճանապարհների բարեկարգում</t>
  </si>
  <si>
    <t>Ճակատեն բնակավայրի գերեզմանատան ճանապարհի նորոգում</t>
  </si>
  <si>
    <t>Ներքին Հանդ բնակավայրում խմելու ջրի ներքին ցանցի նորոգում</t>
  </si>
  <si>
    <t>Անտառաշատ բնակավայրի ջրի խողովակների նորոգում</t>
  </si>
  <si>
    <t>Վերին Խոտանան բնակավայրում խմելու ջրագծի նորոգում /ներքին ցանցի նորոգում， նոր ջրաղբյուրի միացում/</t>
  </si>
  <si>
    <t>Նորաշենիկ բնակավայրում խմելու ջրագծի մասնակի նորոգում</t>
  </si>
  <si>
    <t>Գեղանուշ բնակավայրի ջրատարերի ակունքների նորոգում</t>
  </si>
  <si>
    <t>Ներքին Խոտանան բնակավայրում ջրամբարի ցանկապատում</t>
  </si>
  <si>
    <t xml:space="preserve">Արծվանիկ բնակավայրում հորատման միջոցով խմելու ջրի ձեռքբերում </t>
  </si>
  <si>
    <t>Արծվանիկ բնակավայրի ներհամայնքային ճանապարհների ասֆալտապատում</t>
  </si>
  <si>
    <t>Ագարակ բնակավայրի եկեղեցու նորոգում</t>
  </si>
  <si>
    <t>Չափնի բնակավայրի եկեղեցու նորոգում</t>
  </si>
  <si>
    <t>Կապանի Սուրբ Մեսրոպ Մաշտոց եկեղեցու հարակից տարածքում հանգստի գոտու կառուցում</t>
  </si>
  <si>
    <t>Տանձավեր բնակավայրի եկեղեցու տանիքի նորոգում</t>
  </si>
  <si>
    <t>Ձորաստան բնակավայրի կենտրոնական մասի բարեկարգում</t>
  </si>
  <si>
    <t>Վերին Խոտանան բնկավայրի գերեզմանոցի ցանկապատի նորոգում</t>
  </si>
  <si>
    <t>«Կապանի թիվ 1 ՆՈՒՀ» ՀՈԱԿ-ի կրտսեր 1-ին խմբասենյակի և հաստատության դահլիճի նորոգում</t>
  </si>
  <si>
    <r>
      <t>*</t>
    </r>
    <r>
      <rPr>
        <b/>
        <i/>
        <sz val="12"/>
        <color theme="1"/>
        <rFont val="GHEA Mariam"/>
        <family val="3"/>
      </rPr>
      <t xml:space="preserve">Ծանոթություն. </t>
    </r>
    <r>
      <rPr>
        <sz val="12"/>
        <color theme="1"/>
        <rFont val="GHEA Mariam"/>
        <family val="3"/>
      </rPr>
      <t>Նշված</t>
    </r>
    <r>
      <rPr>
        <b/>
        <i/>
        <sz val="12"/>
        <color theme="1"/>
        <rFont val="GHEA Mariam"/>
        <family val="3"/>
      </rPr>
      <t xml:space="preserve"> </t>
    </r>
    <r>
      <rPr>
        <sz val="12"/>
        <color theme="1"/>
        <rFont val="GHEA Mariam"/>
        <family val="3"/>
      </rPr>
      <t>աշխատանքների իրականացման համար անհրաժեշտ գումարը կանխատեսվել է միայն 2017թ. Համար, քանի որ գումարը հատկացվում է պետական բյուջեից և հնարավոր չէ կանխատեսել հաջորդ տարիների գումարի չափը և համայնքին հատկացվող մասհանումը.</t>
    </r>
  </si>
  <si>
    <t>Թունելից մինչև Բաղաբերդ թաղամասի վերջնամասի բարեկարգում /մայթերի， եզրաքարերի բարեկարգում/</t>
  </si>
  <si>
    <t>Խաղահրապարակների ստեղծում̀ հանգստի， ժամանցի պայմանների նորագույն լուծումներով</t>
  </si>
  <si>
    <t>Քաղաքի թաղամասերում և գյուղական բնակավայրերում հանգստի գոտիների կառուցում</t>
  </si>
  <si>
    <t>Առաջաձոր գյուղի սկզբնամասում կանգառի կառուցում</t>
  </si>
  <si>
    <t>Գեղանուշ բնակավայրում փողոցային լուսավորության ապահովում /ՊՏԱԾ/</t>
  </si>
  <si>
    <t>Երթևեկելի հատվածներին կից մանկական խաղահրապարակների ցանկապատում̀ անվտանգության ապահովման նկատառումներով</t>
  </si>
  <si>
    <t>Աճանան բնակավայրում ջերմոցային տնտեսության հիմնում</t>
  </si>
  <si>
    <t>Սևաքար բնակավայրի համար կոմբայնի ձեռքբերում</t>
  </si>
  <si>
    <t>Սևաքար բնակավայրի ոռոգման ջրի ցանցի նորոգում</t>
  </si>
  <si>
    <t>Առաջաձոր բնակավայրի ոռոգման ջրագծի նորոգում և ներքին ցանցի կառուցում</t>
  </si>
  <si>
    <t>Սյունիք բնակավայրի ոռոգման ջրի մոտ 9 կմ հատվածի նորոգում /Աճանան գետից մինչև Սյունիք/</t>
  </si>
  <si>
    <t>Սյունիք բնակավայրի̀ միջհամայնքային ոռոգման ջրի̀ Դիցմայրի， Սզնակ， Սյունիք բնակավայրերի ցանցի նորոգում</t>
  </si>
  <si>
    <t>Աճանան բնակավայրի ոռոգման ջրագծի կառուցում</t>
  </si>
  <si>
    <t>Վանեք բնակավայրում դաշտերի մաքրում̀ հետագա մշակման նպատակով</t>
  </si>
  <si>
    <t>Տավրուս բնակավայրի արոտավայրերում անասունների համար ջրի խմոցների տեղադրում</t>
  </si>
  <si>
    <t>Համայնքի տարածքի կանաչապատում， ծաղկազարդում， գյուղական բնակավայրերում տնկարանների հիմնում</t>
  </si>
  <si>
    <t>Պատմամշակութային հուշարձանների և կոթողների， քանդակների պատշաճ պահպանություն և գեղարվեստական լուսավորում</t>
  </si>
  <si>
    <t>«ԵՄ-ն զբոսաշրջության զարացման համար．Արկածային տուրիզմի զարգացում պատմական Սյունիքում» ծրագրի հետ համագործակցում， համաֆինանսավորում</t>
  </si>
  <si>
    <t>Կապանի Վազգեն Սարգսյանի անվան զբոսայգու բարեկարգում， կարուսելների փոխարինում， լողավազանի տարածքի բարեկարգում</t>
  </si>
  <si>
    <t>Արծվանիկ բնակավայրի բուժկետի նորոգում</t>
  </si>
  <si>
    <t>«Կապանի թիվ 1 հիմնական դպրոց» ՊՈԱԿ-ի «Դ» մասնաշենքի վերակառուցում ՆՈՒՀ կազմակերպելու համար</t>
  </si>
  <si>
    <t>Շիկահող բնակավայրի ակումբի շենքի տանիքի նորոգում</t>
  </si>
  <si>
    <t>Շիկահող բնակավայրում խմելու ջրագծի օրվա կարգավորիչ ջրամբարի նորոգում</t>
  </si>
  <si>
    <t>Ողջի գետի հենապատի և ճաղավանդակների նորոգում</t>
  </si>
  <si>
    <t>Վաչագան գետի հենապատի և ճաղավանդակների նորոգում</t>
  </si>
  <si>
    <t>Ընդհանուր  արժեքը  ՀՀ դրամ /2019-2023թթ/</t>
  </si>
  <si>
    <t>Կապան համայնքի մանկապարտեզների հարակից տարածքների հողերում ՀԱՀ-ի կողմից կատարված դիտարկումների արդյունքում արձանագրված հողերի աղտոտվածության նվազեցմանն ուղղված միջոցառումներ</t>
  </si>
  <si>
    <t>Կապան քաղաքով հոսող Ողջի և Վաչագան գետերի հուների մաքրում， սանիտարական պատշաճ վիճակի ապահովում</t>
  </si>
  <si>
    <t>Ձորաստան բնակավայրում ջրագծի նորոգում</t>
  </si>
  <si>
    <t>Կապան քաղաքի կամուրջների նորոգում</t>
  </si>
  <si>
    <t>Կապան քաղաքի փողոցային լուսավորության ապահովում</t>
  </si>
  <si>
    <t>Ջրընդունիչ հորերի ու սելավատարների կառուցում， նորոգում</t>
  </si>
  <si>
    <t>«Կապանի թիվ 1 ՆՈՒՀ» ՀՈԱԿ-ի 2 խմբասենյակների նորոգում և 32 հատ մահճակալի ձեռքբերում</t>
  </si>
  <si>
    <t>«Կապանի թիվ 1 ՆՈՒՀ» ՀՈԱԿ-ի բազմաֆունկցիոնալ սարքի և  էլեկտրական սալօջախի ձեռքբերում</t>
  </si>
  <si>
    <t>Շրվենանց բնակավայրի դաշտամիջյան ճանապարհների բարեկարգում</t>
  </si>
  <si>
    <t>Դավիթ Բեկ բնակավայրի խմելու ջրի մատակարարման համակարգի նորոգում</t>
  </si>
  <si>
    <t>Օխտար բնակավայրի ճանապարհի խճապատում</t>
  </si>
  <si>
    <t>Կապան քաղաքի փողոցային լուսավորության լուսատուների փոխարինում LED լամպերով</t>
  </si>
  <si>
    <t>Քաղաքում մայթերի նորոգում, բարեկարգում, կանաչապատում</t>
  </si>
  <si>
    <t>Մ． Հարությունյան փողոցի նորոգում /սողանքին հարակից/</t>
  </si>
  <si>
    <t>Պողոս Տեր Դավթյանի արձանի կառուցում և տեղադրում</t>
  </si>
  <si>
    <t xml:space="preserve">«Կապանի թիվ 10 ՆՈՒՀ» ՀՈԱԿ-ի համար գույքի ձեռքբերում </t>
  </si>
  <si>
    <t>«Կապանի թիվ 11 ՆՈՒՀ» ՀՈԱԿ-ի գույքի ձեռքբերում</t>
  </si>
  <si>
    <t>«Կապանի թիվ 9 ՆՈՒՀ» ՀՈԱԿ-ի համար գույքի ձեռքբերում</t>
  </si>
  <si>
    <t>«Կապանի թիվ 9 ՆՈՒՀ» ՀՈԱԿ-ի հաստատության միջանցքի և 1-ին հարկի խմբերի նորոգում</t>
  </si>
  <si>
    <t xml:space="preserve">«Կապանի թիվ 9 ՆՈՒՀ» ՀՈԱԿ-ի բակի բարեկարգում </t>
  </si>
  <si>
    <t>«Կապանի թիվ 9 ՆՈՒՀ» ՀՈԱԿ-ի հաստատության միջանցքի և 2-րդ հարկի խմբերի նորոգում</t>
  </si>
  <si>
    <t>«Ծավի մանկապարտեզ» ՀՈԱԿ-ի խաղահրապարակի կառուցում</t>
  </si>
  <si>
    <t>«Դավիթ Բեկի մանկապարտեզ» ՀՈԱԿ-ի գույքի ձեռքբերում</t>
  </si>
  <si>
    <t>«Կապանի Արամ Խաչատրյանի անվան թիվ 1 երաժշտական դպրոց» ՀՈԱԿ-ի համար երաժշտական գործիքների և գույքի ձեռքբերում</t>
  </si>
  <si>
    <t>«Կապանի թիվ 3 երաժշտական դպրոց» ՀՈԱԿ-ի համար գույքի ձեռքբերում</t>
  </si>
  <si>
    <t>«Կապանի արվեստի դպրոց» ՀՈԱԿ-ի պարարվեստի դասարանի հայելապատում</t>
  </si>
  <si>
    <t xml:space="preserve">«Կապանի թիվ 8 ՆՈՒՀ» ՀՈԱԿ-ի համար գույքի ձեռքբերում </t>
  </si>
  <si>
    <t>«Կապանի կոմունալ ծառայություն» ՀՈԱԿ-ի համար կահույքի ձեռքբերում</t>
  </si>
  <si>
    <t>Թունելի նորոգում</t>
  </si>
  <si>
    <t>«Կապանի արվեստի դպրոց» ՀՈԱԿ-ի հանդերձարանների կահավորում և երաժշտական գործիքների և նոտակալների, կերպարվեստի բաժնի համար նյութատեխնիկական բազային ձեռքբերում</t>
  </si>
  <si>
    <r>
      <rPr>
        <sz val="12"/>
        <rFont val="Calibri"/>
        <family val="2"/>
        <charset val="204"/>
      </rPr>
      <t>«</t>
    </r>
    <r>
      <rPr>
        <sz val="12"/>
        <rFont val="GHEA Mariam"/>
        <family val="3"/>
      </rPr>
      <t>Կապանի ՊԼԱՍՏՇԻՆ</t>
    </r>
    <r>
      <rPr>
        <sz val="12"/>
        <rFont val="Calibri"/>
        <family val="2"/>
        <charset val="204"/>
      </rPr>
      <t>»</t>
    </r>
    <r>
      <rPr>
        <sz val="12"/>
        <rFont val="GHEA Mariam"/>
        <family val="3"/>
      </rPr>
      <t xml:space="preserve"> ՀՈԱԿ-ի պահպանման ծախս</t>
    </r>
  </si>
  <si>
    <t>Միջհամայնքային ճանապարհների բարեկարգում</t>
  </si>
  <si>
    <t>Սեյսմակայունության գնահատման և բարձրացման նպատակով  շենքներում անհրաժեշտ հետազոտությունների կատարում</t>
  </si>
  <si>
    <t>Տուրիզմի զարգացմանն ուղղված ծրագրերի համաֆինանսավորում</t>
  </si>
  <si>
    <t>«Թիվ 13 ՆՈՒՀ» ՀՈԱԿ-ի համար գույքի ձեռքբերում</t>
  </si>
  <si>
    <t>Հասարակական տրանսպորտի աշխատանքի կազմակերպման համար ավտոբուսների ձեռքբերում</t>
  </si>
  <si>
    <t>Այգեգործության, դաշտավարության և անասնապահության զարգացմման ուղղված ծրագրերի իրականացում և համաֆինանսավորում</t>
  </si>
  <si>
    <t>Վանեք բնակավայրում ջրի խողովակաշարի նորոգում， ջրային ավազանների մաքրում</t>
  </si>
  <si>
    <t>Վերին Խոտանան բնակավայրի վարչական նստավայրի շենքի տանիքի  նորոգում</t>
  </si>
  <si>
    <t>Ձորաստան բնակավայրի վարչական շենքի և ակումբի տանիքի մասնակի նորոգում</t>
  </si>
  <si>
    <t xml:space="preserve">Եղվարդ բնակավայրի ակումբի շենքի տանիքի նորոգում </t>
  </si>
  <si>
    <t>Դավիթ Բեկ բնակավայրի մշակույթի տան տանիքի նորոգում</t>
  </si>
  <si>
    <t>Բոլոր գյուղական բնակավայրերութմ փողոցային լուսավրության պահովում</t>
  </si>
  <si>
    <t>«Կապանի մշակույթի կենտրոն» ՀՈԱԿ-ի համար գույքի ձեռքբերում</t>
  </si>
  <si>
    <t>Սրաշեն բնակավայրում խմելու ջրի ներքին ցանցի նորոգում /ՊՏԱԾ/</t>
  </si>
  <si>
    <t>Ձորաստան բնակավայրում կոմունալ ենթակառուցվածքների կառուցում /ՊՏԱԾ/</t>
  </si>
  <si>
    <t>«Կապան քաղաքի աթլետիկայի մասնագիտացված մանկապատանեկան մարզադպրոց» ՀՈԱԿ-ի համար  գույքի ձեռքբերում</t>
  </si>
  <si>
    <t>Մշակութային ծառայություններ /մշակույթի կենտրոն， ակումբագրադարանային միավորում， ՎՍԱՄԶ պահպանում/</t>
  </si>
  <si>
    <t>Եղանակի տեսության կանխատեսում</t>
  </si>
  <si>
    <t>Անտառաշատ բնակավայրի տրակտորի նորոգում</t>
  </si>
  <si>
    <t>Շրվենանց բնակավայրի դպրոցի տանիքի նորոգում</t>
  </si>
  <si>
    <t>«Կապանի ակումբագրադարանային միավորում» ՀՈԱԿ-ի Ձորք թաղամասի ակումբի և գրադարանի հիմնանորոգում， գույքի ձեռքբերում</t>
  </si>
  <si>
    <t>Ուժանիս բնակավայրի ջրամբարի նորոգում</t>
  </si>
  <si>
    <t>Ճանապարհային ենթևեկության նշանների տեղադրում， գծանշում</t>
  </si>
  <si>
    <t>Սևաքար-Եղեգ ճանապարհի նորոգում</t>
  </si>
  <si>
    <t>Սևաքար բնակավայրի գերեզմանատան ցանկապատում</t>
  </si>
  <si>
    <t xml:space="preserve">Ներքին Խոտանան բնակավայրի կենցաղի տան խոհանոցի նորոգում </t>
  </si>
  <si>
    <t>Սուբսիդիա ոչ պետական ոչ ֆինանսական կազմակերպությունների /հանրային տրանսպորտի սուբսիդավորում/</t>
  </si>
  <si>
    <t>Անտառաշատ բնակավայրի կենցաղի տան տանիքի նորոգում</t>
  </si>
  <si>
    <t>Եղեգ բնակավայրի վարչական նստավայրի շենքի  աստիճանների նորոգում</t>
  </si>
  <si>
    <t>Խդրանց բնակավայրի վարչական նստավայրի շենքի նորոգում</t>
  </si>
  <si>
    <t>Չափնի բնակավայրի վարչական նստավայրի շենքի և ակումբի հարևանությմաբ ջրահեռացման կարգավորում</t>
  </si>
  <si>
    <t>Չափնի բնակավայրի վարչական նստավայրի շենքի նորոգում</t>
  </si>
  <si>
    <t>Նորաշենիկ բնակավայրի վարչական նստավայրի շենքի տանիքի նորոգում</t>
  </si>
  <si>
    <t>Ներքին Խոտանան բնակավայրի վարչական նստավայրի շենքի տանիքի նորոգում</t>
  </si>
  <si>
    <t>Շիկահող բնակավայրի վարչական նստավայրի շենքի  տանիքի նորոգում</t>
  </si>
  <si>
    <t>Վերին Խոտանան բնակավայրի կենցաղի տան շենքի նորոգում</t>
  </si>
  <si>
    <t>Ծավ բնակավայրի վարչական նստավայրի շենքի նորոգում</t>
  </si>
  <si>
    <t>«Կապանի թիվ 5 ՆՈՒՀ» ՀՈԱԿ-ի խոհանոցային բլոկի նորոգում</t>
  </si>
  <si>
    <t xml:space="preserve">«Կապանի թիվ 5 ՆՈՒՀ» ՀՈԱԿ-ի կրտսեր 2-րդ խմբի խմբասենյակի և ննջասենյակի նորոգում </t>
  </si>
  <si>
    <t>«Կապանի թիվ 5 ՆՈՒՀ» ՀՈԱԿ-ի սանհանգույցների նորոգում， գույքի ձեռքբերում</t>
  </si>
  <si>
    <t xml:space="preserve">«Կապանի թիվ 7 ՆՈՒՀ» ՀՈԱԿ-ի բակի բարեկարգում，կահավորում </t>
  </si>
  <si>
    <t>«Կապանի թիվ 7 ՆՈՒՀ» ՀՈԱԿ-ի համար գույքի ձեռքբերում</t>
  </si>
  <si>
    <t xml:space="preserve">«Կապանի թիվ 7 ՆՈՒՀ» ՀՈԱԿ-ի խոհանոցի նորոգում </t>
  </si>
  <si>
    <t xml:space="preserve">«Կապանի թիվ 8 ՆՈՒՀ» ՀՈԱԿ-ի -ի հիմնանորոգում </t>
  </si>
  <si>
    <t>«Կապանի թիվ 10 ՆՈՒՀ» ՀՈԱԿ-ի շենքի նորոգում և պատուհանների փոխարինում</t>
  </si>
  <si>
    <t>«Կապանի թիվ 12 ՆՈՒՀ» ՀՈԱԿ-ի համար  գույքի ձեռքբերում</t>
  </si>
  <si>
    <t>«Թիվ 13 ՆՈՒՀ» ՀՈԱԿ-ի միջանցքների և պատշգամբների նորոգում, ջեռուցում</t>
  </si>
  <si>
    <t>«Կապանի արվեստի դպրոց» ՀՈԱԿ-ի  պրոյեկտորի，բազմաֆունկցիոնալ սարքի ձեռքբերում</t>
  </si>
  <si>
    <t>«Կապանի արվեստի դպրոց» ՀՈԱԿ-ի պարարվեստի և թատերարվեստի բաժինների համար հագուստի և երգչախմբի անդամների համար համազգեստի ձեռքբերում</t>
  </si>
  <si>
    <t>Ներքին Հանդ բնակավայրի ակումբի շենքի նորոգում</t>
  </si>
  <si>
    <r>
      <rPr>
        <sz val="12"/>
        <rFont val="Calibri"/>
        <family val="2"/>
        <charset val="204"/>
      </rPr>
      <t>«</t>
    </r>
    <r>
      <rPr>
        <sz val="12"/>
        <rFont val="GHEA Mariam"/>
        <family val="3"/>
      </rPr>
      <t>Կապանի  մանկական կենտրոն» ՀՈԱԿ-ի պահպանման ծախս</t>
    </r>
  </si>
  <si>
    <t>«Կապանի  մանկական կենտրոն» ՀՈԱԿ-ի նոր շենքի ջեռուցման համակարգի տեղադրում</t>
  </si>
  <si>
    <t>«Կապանի  մանկական կենտրոն» ՀՈԱԿ-ի նոր շենքի համար գույքի ձեռքբերում, կենտրոնի տեխնիկական միջոցների համալրում և թարմացում</t>
  </si>
  <si>
    <t xml:space="preserve"> Ֆիզիկական կուլտուրայի և առողջ ապրելակերպի խրախուսում</t>
  </si>
  <si>
    <t xml:space="preserve">«Կապան քաղաքի աթլետիկայի մասնագիտացված մանկապատանեկան մարզդապրոց» ՀՈԱԿ-ի համար մարզադաշտի աթլետիկական հատվածների նորոգում </t>
  </si>
  <si>
    <t>Կապան համայնքում գերեզմանատների բարեկարգում և  ցանկապատում</t>
  </si>
  <si>
    <t>Եղեգ բնակավայրում խմելու ջրի բաժանարարաի կառուցում</t>
  </si>
  <si>
    <t>Չափնի բնակավայրում խմելու ջրի նոր խողովակաշարի կառուցում</t>
  </si>
  <si>
    <t>Ներքին Խոտանան բնակավայրում ջրի բաժանարարի կառուցում /երկաթյա， 28 տեղանոց/</t>
  </si>
  <si>
    <t>Բազմաբնակարան բնակելի շենքերի տանիքների նորոգում</t>
  </si>
  <si>
    <t>Բազմաբնակարան բնակելի շենքերի վերելակների նորոգում</t>
  </si>
  <si>
    <t>Մայթերի հին և ծերացած ծառերի էտում， հատում， նոր ծառատեսակներով փոխարինում，կանաչապատում，  պարբերական ծառատունկի իրականացում</t>
  </si>
  <si>
    <r>
      <t xml:space="preserve">Համայնքում </t>
    </r>
    <r>
      <rPr>
        <sz val="12"/>
        <rFont val="Calibri"/>
        <family val="2"/>
        <charset val="204"/>
      </rPr>
      <t>«</t>
    </r>
    <r>
      <rPr>
        <sz val="12"/>
        <rFont val="GHEA Mariam"/>
        <family val="3"/>
      </rPr>
      <t>Ուսանողական ամառ</t>
    </r>
    <r>
      <rPr>
        <sz val="12"/>
        <rFont val="Calibri"/>
        <family val="2"/>
        <charset val="204"/>
      </rPr>
      <t>»</t>
    </r>
    <r>
      <rPr>
        <sz val="12"/>
        <rFont val="GHEA Mariam"/>
        <family val="3"/>
      </rPr>
      <t xml:space="preserve"> միջոցառման կազմակերպում</t>
    </r>
  </si>
  <si>
    <r>
      <rPr>
        <sz val="12"/>
        <rFont val="Calibri"/>
        <family val="2"/>
        <charset val="204"/>
      </rPr>
      <t>«</t>
    </r>
    <r>
      <rPr>
        <sz val="12"/>
        <rFont val="GHEA Mariam"/>
        <family val="3"/>
      </rPr>
      <t>Սյունիքի պատմության քարուղիներում</t>
    </r>
    <r>
      <rPr>
        <sz val="12"/>
        <rFont val="Calibri"/>
        <family val="2"/>
        <charset val="204"/>
      </rPr>
      <t>»</t>
    </r>
    <r>
      <rPr>
        <sz val="12"/>
        <rFont val="GHEA Mariam"/>
        <family val="3"/>
      </rPr>
      <t xml:space="preserve"> սիմպոզիում</t>
    </r>
  </si>
  <si>
    <t>Համայնքի բնակչության անապահով խավի, հաշմանդամների,  զոհված և վիրավոր ազատամարտիկների ընտանիքների սոցիալական վիճակի բարելավում</t>
  </si>
  <si>
    <t>Գեղանուշ բնակավայրի համար գույքի ձեռքբերում /գեներատոր， եռակցման սարք， էլեկտրական սղոց/ /ՊՏԱԾ/</t>
  </si>
  <si>
    <t>Գեղանուշ բնակավայրի գերեզմանատուն տանող ճանապարհի նորոգում/ՊՏԱԾ/ և գերեզմանների պարսպապատում</t>
  </si>
  <si>
    <t>«Կապանի կոմունալ ծառայություն» ՀՈԱԿ-ի պահպանում，աղբահանության， սանիտարական մաքրման աշխատանքների արդյունավետ կազմակերպում, աղբարկղների և օրգանական աղբի կուտակումների մշակումների իրականացում /ախտահանում/</t>
  </si>
  <si>
    <t>Եղվարդ բնակավայրում խմելու ջրի ջրամբարի և մայր ջրագծի             2 կմ-ոց հատվածի նորոգում</t>
  </si>
  <si>
    <t>«Ծավի մանկապարտեզ» ՀՈԱԿ-ի նորոգում և ջեռուցման ապահովում</t>
  </si>
  <si>
    <t>Համայնքը պատրաստակամ է քննարկել ներդրողների և անհատների կոսմիղ բնակարանային շինարարության կազմակերպման առաջարկությունները</t>
  </si>
  <si>
    <t>Թեքահարթակների կառուցում</t>
  </si>
  <si>
    <t>Ուժանիս բնակավայրի միջբնակավայրային ճանապարհների գրունտային  նորոգում</t>
  </si>
  <si>
    <t>Սյունիք բնակավայրի միջբնակավայրային ճանապարհների նորոգում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</si>
</sst>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0"/>
      <name val="GHEA Mariam"/>
      <family val="3"/>
    </font>
    <font>
      <b/>
      <i/>
      <sz val="12"/>
      <color theme="1"/>
      <name val="GHEA Mariam"/>
      <family val="3"/>
    </font>
    <font>
      <sz val="10"/>
      <color theme="1"/>
      <name val="GHEA Mariam"/>
      <family val="3"/>
    </font>
    <font>
      <b/>
      <i/>
      <sz val="10"/>
      <color theme="1"/>
      <name val="GHEA Mariam"/>
      <family val="3"/>
    </font>
    <font>
      <b/>
      <sz val="10"/>
      <name val="GHEA Mariam"/>
      <family val="3"/>
    </font>
    <font>
      <b/>
      <sz val="11"/>
      <color theme="1"/>
      <name val="GHEA Mariam"/>
      <family val="3"/>
    </font>
    <font>
      <b/>
      <sz val="10"/>
      <color theme="1"/>
      <name val="GHEA Mariam"/>
      <family val="3"/>
    </font>
    <font>
      <sz val="12"/>
      <color theme="1"/>
      <name val="GHEA Mariam"/>
      <family val="3"/>
    </font>
    <font>
      <b/>
      <sz val="12"/>
      <name val="GHEA Mariam"/>
      <family val="3"/>
    </font>
    <font>
      <sz val="11"/>
      <color theme="1"/>
      <name val="GHEA Mariam"/>
      <family val="3"/>
    </font>
    <font>
      <sz val="12"/>
      <name val="GHEA Mariam"/>
      <family val="3"/>
    </font>
    <font>
      <b/>
      <sz val="16"/>
      <color theme="1"/>
      <name val="GHEA Mariam"/>
      <family val="3"/>
    </font>
    <font>
      <sz val="24"/>
      <name val="GHEA Mariam"/>
      <family val="3"/>
    </font>
    <font>
      <b/>
      <i/>
      <sz val="8"/>
      <name val="GHEA Mariam"/>
      <family val="3"/>
    </font>
    <font>
      <b/>
      <sz val="8"/>
      <name val="GHEA Mariam"/>
      <family val="3"/>
    </font>
    <font>
      <b/>
      <i/>
      <sz val="12"/>
      <name val="GHEA Mariam"/>
      <family val="3"/>
    </font>
    <font>
      <sz val="12"/>
      <name val="Calibri"/>
      <family val="2"/>
      <charset val="204"/>
    </font>
    <font>
      <sz val="14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2"/>
  <sheetViews>
    <sheetView tabSelected="1" zoomScale="55" zoomScaleNormal="55" workbookViewId="0">
      <pane ySplit="5" topLeftCell="A6" activePane="bottomLeft" state="frozen"/>
      <selection pane="bottomLeft" activeCell="L245" sqref="L245"/>
    </sheetView>
  </sheetViews>
  <sheetFormatPr defaultRowHeight="18" x14ac:dyDescent="0.25"/>
  <cols>
    <col min="1" max="1" width="8.85546875" style="2" customWidth="1"/>
    <col min="2" max="2" width="75" style="28" customWidth="1"/>
    <col min="3" max="3" width="17.7109375" style="18" customWidth="1"/>
    <col min="4" max="8" width="15" style="18" customWidth="1"/>
    <col min="9" max="9" width="15.85546875" style="18" customWidth="1"/>
    <col min="10" max="10" width="18.42578125" style="18" customWidth="1"/>
    <col min="11" max="11" width="17" style="18" customWidth="1"/>
    <col min="12" max="12" width="18.28515625" style="18" customWidth="1"/>
    <col min="13" max="13" width="18.140625" style="18" customWidth="1"/>
    <col min="14" max="14" width="17.140625" style="18" customWidth="1"/>
    <col min="15" max="15" width="15.28515625" style="18" customWidth="1"/>
    <col min="16" max="16" width="17.7109375" style="18" customWidth="1"/>
    <col min="17" max="17" width="17" style="18" customWidth="1"/>
    <col min="18" max="18" width="22.140625" style="18" customWidth="1"/>
    <col min="19" max="19" width="17" style="18" customWidth="1"/>
    <col min="20" max="20" width="18.5703125" style="18" customWidth="1"/>
    <col min="21" max="16384" width="9.140625" style="2"/>
  </cols>
  <sheetData>
    <row r="1" spans="1:20" ht="17.25" customHeight="1" x14ac:dyDescent="0.25">
      <c r="A1" s="33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7.25" x14ac:dyDescent="0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8" customHeight="1" thickBot="1" x14ac:dyDescent="0.3">
      <c r="A3" s="34" t="s">
        <v>71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8.75" customHeight="1" x14ac:dyDescent="0.25">
      <c r="A4" s="35" t="s">
        <v>18</v>
      </c>
      <c r="B4" s="36" t="s">
        <v>0</v>
      </c>
      <c r="C4" s="37" t="s">
        <v>167</v>
      </c>
      <c r="D4" s="38" t="s">
        <v>64</v>
      </c>
      <c r="E4" s="38"/>
      <c r="F4" s="38"/>
      <c r="G4" s="38"/>
      <c r="H4" s="39"/>
      <c r="I4" s="40" t="s">
        <v>5</v>
      </c>
      <c r="J4" s="41"/>
      <c r="K4" s="41"/>
      <c r="L4" s="41"/>
      <c r="M4" s="41"/>
      <c r="N4" s="42"/>
      <c r="O4" s="40" t="s">
        <v>8</v>
      </c>
      <c r="P4" s="42"/>
      <c r="Q4" s="43" t="s">
        <v>13</v>
      </c>
      <c r="R4" s="44"/>
      <c r="S4" s="44"/>
      <c r="T4" s="45"/>
    </row>
    <row r="5" spans="1:20" ht="66" customHeight="1" x14ac:dyDescent="0.25">
      <c r="A5" s="35"/>
      <c r="B5" s="36"/>
      <c r="C5" s="37"/>
      <c r="D5" s="20">
        <v>2019</v>
      </c>
      <c r="E5" s="20">
        <v>2020</v>
      </c>
      <c r="F5" s="20">
        <v>2021</v>
      </c>
      <c r="G5" s="20">
        <v>2022</v>
      </c>
      <c r="H5" s="20">
        <v>2023</v>
      </c>
      <c r="I5" s="21" t="s">
        <v>1</v>
      </c>
      <c r="J5" s="20" t="s">
        <v>2</v>
      </c>
      <c r="K5" s="20" t="s">
        <v>3</v>
      </c>
      <c r="L5" s="20" t="s">
        <v>16</v>
      </c>
      <c r="M5" s="20" t="s">
        <v>14</v>
      </c>
      <c r="N5" s="22" t="s">
        <v>4</v>
      </c>
      <c r="O5" s="23" t="s">
        <v>6</v>
      </c>
      <c r="P5" s="22" t="s">
        <v>7</v>
      </c>
      <c r="Q5" s="24" t="s">
        <v>9</v>
      </c>
      <c r="R5" s="25" t="s">
        <v>10</v>
      </c>
      <c r="S5" s="25" t="s">
        <v>11</v>
      </c>
      <c r="T5" s="26" t="s">
        <v>12</v>
      </c>
    </row>
    <row r="6" spans="1:20" s="5" customFormat="1" ht="41.25" customHeight="1" x14ac:dyDescent="0.25">
      <c r="A6" s="4" t="s">
        <v>19</v>
      </c>
      <c r="B6" s="7" t="s">
        <v>20</v>
      </c>
      <c r="C6" s="3">
        <f>C7+C8</f>
        <v>337177286.25</v>
      </c>
      <c r="D6" s="3">
        <f t="shared" ref="D6:T6" si="0">D7+D8</f>
        <v>185935000</v>
      </c>
      <c r="E6" s="3">
        <f t="shared" si="0"/>
        <v>35090000</v>
      </c>
      <c r="F6" s="3">
        <f t="shared" si="0"/>
        <v>36844500</v>
      </c>
      <c r="G6" s="3">
        <f t="shared" si="0"/>
        <v>38686725</v>
      </c>
      <c r="H6" s="3">
        <f t="shared" si="0"/>
        <v>40621061.25</v>
      </c>
      <c r="I6" s="3">
        <f t="shared" si="0"/>
        <v>38700000</v>
      </c>
      <c r="J6" s="3">
        <f t="shared" si="0"/>
        <v>55000000</v>
      </c>
      <c r="K6" s="3">
        <f t="shared" si="0"/>
        <v>69245000</v>
      </c>
      <c r="L6" s="3">
        <f t="shared" si="0"/>
        <v>22990000</v>
      </c>
      <c r="M6" s="3">
        <f t="shared" si="0"/>
        <v>0</v>
      </c>
      <c r="N6" s="3">
        <f t="shared" si="0"/>
        <v>0</v>
      </c>
      <c r="O6" s="3">
        <f t="shared" si="0"/>
        <v>337177286</v>
      </c>
      <c r="P6" s="3">
        <f t="shared" si="0"/>
        <v>0.25</v>
      </c>
      <c r="Q6" s="3">
        <f t="shared" si="0"/>
        <v>185935000</v>
      </c>
      <c r="R6" s="3">
        <f t="shared" si="0"/>
        <v>0</v>
      </c>
      <c r="S6" s="3">
        <f t="shared" si="0"/>
        <v>0</v>
      </c>
      <c r="T6" s="3">
        <f t="shared" si="0"/>
        <v>151242286.25</v>
      </c>
    </row>
    <row r="7" spans="1:20" ht="39.75" customHeight="1" x14ac:dyDescent="0.25">
      <c r="A7" s="6">
        <v>1</v>
      </c>
      <c r="B7" s="9" t="s">
        <v>67</v>
      </c>
      <c r="C7" s="1">
        <f>D7+E7+F7+G7+H7</f>
        <v>154035000</v>
      </c>
      <c r="D7" s="1">
        <v>154035000</v>
      </c>
      <c r="E7" s="1"/>
      <c r="F7" s="1"/>
      <c r="G7" s="1"/>
      <c r="H7" s="1"/>
      <c r="I7" s="1">
        <v>6800000</v>
      </c>
      <c r="J7" s="1">
        <v>55000000</v>
      </c>
      <c r="K7" s="1">
        <v>69245000</v>
      </c>
      <c r="L7" s="1">
        <v>22990000</v>
      </c>
      <c r="M7" s="1"/>
      <c r="N7" s="1"/>
      <c r="O7" s="1">
        <v>154035000</v>
      </c>
      <c r="P7" s="3">
        <f t="shared" ref="P7:P68" si="1">C7-O7</f>
        <v>0</v>
      </c>
      <c r="Q7" s="3">
        <f t="shared" ref="Q7:Q70" si="2">I7+J7+K7+L7+M7</f>
        <v>154035000</v>
      </c>
      <c r="R7" s="1"/>
      <c r="S7" s="1"/>
      <c r="T7" s="3">
        <f t="shared" ref="T7:T68" si="3">C7-Q7-R7-S7</f>
        <v>0</v>
      </c>
    </row>
    <row r="8" spans="1:20" ht="24.75" customHeight="1" x14ac:dyDescent="0.25">
      <c r="A8" s="6">
        <v>2</v>
      </c>
      <c r="B8" s="9" t="s">
        <v>198</v>
      </c>
      <c r="C8" s="1">
        <f>D8+E8+F8+G8+H8</f>
        <v>183142286.25</v>
      </c>
      <c r="D8" s="1">
        <f>31900000</f>
        <v>31900000</v>
      </c>
      <c r="E8" s="1">
        <f>D8*110%</f>
        <v>35090000</v>
      </c>
      <c r="F8" s="1">
        <f>E8*105%</f>
        <v>36844500</v>
      </c>
      <c r="G8" s="1">
        <f t="shared" ref="G8:H8" si="4">F8*105%</f>
        <v>38686725</v>
      </c>
      <c r="H8" s="1">
        <f t="shared" si="4"/>
        <v>40621061.25</v>
      </c>
      <c r="I8" s="1">
        <v>31900000</v>
      </c>
      <c r="J8" s="1"/>
      <c r="K8" s="1"/>
      <c r="L8" s="1"/>
      <c r="M8" s="1"/>
      <c r="N8" s="1"/>
      <c r="O8" s="1">
        <v>183142286</v>
      </c>
      <c r="P8" s="3">
        <f t="shared" si="1"/>
        <v>0.25</v>
      </c>
      <c r="Q8" s="3">
        <f t="shared" si="2"/>
        <v>31900000</v>
      </c>
      <c r="R8" s="1"/>
      <c r="S8" s="1"/>
      <c r="T8" s="3">
        <f t="shared" si="3"/>
        <v>151242286.25</v>
      </c>
    </row>
    <row r="9" spans="1:20" s="5" customFormat="1" ht="23.25" customHeight="1" x14ac:dyDescent="0.25">
      <c r="A9" s="4" t="s">
        <v>22</v>
      </c>
      <c r="B9" s="7" t="s">
        <v>21</v>
      </c>
      <c r="C9" s="3">
        <f>C10+C11+C12+C13+C15+C17+C18+C19+C20+C21+C24+C23+C22+C25+C26+C27+C28+C29+C30+C14+C16</f>
        <v>2671719528.3000002</v>
      </c>
      <c r="D9" s="3">
        <f t="shared" ref="D9:T9" si="5">D10+D11+D12+D13+D15+D17+D18+D19+D20+D21+D24+D23+D22+D25+D26+D27+D28+D29+D30+D14+D16</f>
        <v>423298000</v>
      </c>
      <c r="E9" s="3">
        <f t="shared" si="5"/>
        <v>491414400</v>
      </c>
      <c r="F9" s="3">
        <f t="shared" si="5"/>
        <v>708200120</v>
      </c>
      <c r="G9" s="3">
        <f t="shared" si="5"/>
        <v>512935126</v>
      </c>
      <c r="H9" s="3">
        <f t="shared" si="5"/>
        <v>535871882.30000001</v>
      </c>
      <c r="I9" s="3">
        <f t="shared" si="5"/>
        <v>399728000</v>
      </c>
      <c r="J9" s="3">
        <f t="shared" si="5"/>
        <v>0</v>
      </c>
      <c r="K9" s="3">
        <f t="shared" si="5"/>
        <v>1060000</v>
      </c>
      <c r="L9" s="3">
        <f t="shared" si="5"/>
        <v>0</v>
      </c>
      <c r="M9" s="3">
        <f t="shared" si="5"/>
        <v>0</v>
      </c>
      <c r="N9" s="3">
        <f t="shared" si="5"/>
        <v>0</v>
      </c>
      <c r="O9" s="3">
        <f t="shared" si="5"/>
        <v>2207449528.3000002</v>
      </c>
      <c r="P9" s="3">
        <f t="shared" si="5"/>
        <v>464270000</v>
      </c>
      <c r="Q9" s="3">
        <f t="shared" si="5"/>
        <v>400788000</v>
      </c>
      <c r="R9" s="3">
        <f t="shared" si="5"/>
        <v>0</v>
      </c>
      <c r="S9" s="3">
        <f t="shared" si="5"/>
        <v>0</v>
      </c>
      <c r="T9" s="3">
        <f t="shared" si="5"/>
        <v>2270931528.3000002</v>
      </c>
    </row>
    <row r="10" spans="1:20" s="5" customFormat="1" ht="38.25" customHeight="1" x14ac:dyDescent="0.25">
      <c r="A10" s="8">
        <v>1</v>
      </c>
      <c r="B10" s="9" t="s">
        <v>61</v>
      </c>
      <c r="C10" s="1">
        <f>D10+E10+F10+G10+H10</f>
        <v>2208749528.3000002</v>
      </c>
      <c r="D10" s="1">
        <v>399728000</v>
      </c>
      <c r="E10" s="1">
        <f>D10*105%</f>
        <v>419714400</v>
      </c>
      <c r="F10" s="1">
        <f t="shared" ref="F10:H10" si="6">E10*105%</f>
        <v>440700120</v>
      </c>
      <c r="G10" s="1">
        <f t="shared" si="6"/>
        <v>462735126</v>
      </c>
      <c r="H10" s="1">
        <f t="shared" si="6"/>
        <v>485871882.30000001</v>
      </c>
      <c r="I10" s="1">
        <v>399728000</v>
      </c>
      <c r="J10" s="3"/>
      <c r="K10" s="3"/>
      <c r="L10" s="3"/>
      <c r="M10" s="3"/>
      <c r="N10" s="3"/>
      <c r="O10" s="3">
        <f>C10-P10</f>
        <v>2207249528.3000002</v>
      </c>
      <c r="P10" s="3">
        <v>1500000</v>
      </c>
      <c r="Q10" s="3">
        <f t="shared" si="2"/>
        <v>399728000</v>
      </c>
      <c r="R10" s="3"/>
      <c r="S10" s="3"/>
      <c r="T10" s="3">
        <f t="shared" si="3"/>
        <v>1809021528.3000002</v>
      </c>
    </row>
    <row r="11" spans="1:20" ht="21.75" customHeight="1" x14ac:dyDescent="0.25">
      <c r="A11" s="8">
        <v>2</v>
      </c>
      <c r="B11" s="19" t="s">
        <v>72</v>
      </c>
      <c r="C11" s="1">
        <f t="shared" ref="C11:C70" si="7">D11+E11+F11+G11+H11</f>
        <v>150000000</v>
      </c>
      <c r="D11" s="1"/>
      <c r="E11" s="1"/>
      <c r="F11" s="1">
        <v>150000000</v>
      </c>
      <c r="G11" s="1"/>
      <c r="H11" s="1"/>
      <c r="I11" s="1"/>
      <c r="J11" s="1"/>
      <c r="K11" s="1"/>
      <c r="L11" s="1"/>
      <c r="M11" s="1"/>
      <c r="N11" s="1"/>
      <c r="O11" s="1"/>
      <c r="P11" s="3">
        <f t="shared" si="1"/>
        <v>150000000</v>
      </c>
      <c r="Q11" s="3">
        <f t="shared" si="2"/>
        <v>0</v>
      </c>
      <c r="R11" s="1"/>
      <c r="S11" s="1"/>
      <c r="T11" s="3">
        <f t="shared" si="3"/>
        <v>150000000</v>
      </c>
    </row>
    <row r="12" spans="1:20" ht="43.5" customHeight="1" x14ac:dyDescent="0.25">
      <c r="A12" s="8">
        <v>3</v>
      </c>
      <c r="B12" s="19" t="s">
        <v>73</v>
      </c>
      <c r="C12" s="1">
        <f t="shared" si="7"/>
        <v>30000000</v>
      </c>
      <c r="D12" s="1"/>
      <c r="E12" s="1"/>
      <c r="F12" s="1">
        <v>30000000</v>
      </c>
      <c r="G12" s="1"/>
      <c r="H12" s="1"/>
      <c r="I12" s="1"/>
      <c r="J12" s="1"/>
      <c r="K12" s="1"/>
      <c r="L12" s="1"/>
      <c r="M12" s="1"/>
      <c r="N12" s="1"/>
      <c r="O12" s="1"/>
      <c r="P12" s="3">
        <f t="shared" si="1"/>
        <v>30000000</v>
      </c>
      <c r="Q12" s="3">
        <f t="shared" si="2"/>
        <v>0</v>
      </c>
      <c r="R12" s="1"/>
      <c r="S12" s="1"/>
      <c r="T12" s="3">
        <f t="shared" si="3"/>
        <v>30000000</v>
      </c>
    </row>
    <row r="13" spans="1:20" ht="43.5" customHeight="1" x14ac:dyDescent="0.25">
      <c r="A13" s="8">
        <v>4</v>
      </c>
      <c r="B13" s="19" t="s">
        <v>207</v>
      </c>
      <c r="C13" s="1">
        <f t="shared" si="7"/>
        <v>200000</v>
      </c>
      <c r="D13" s="1"/>
      <c r="E13" s="1"/>
      <c r="F13" s="1"/>
      <c r="G13" s="1">
        <v>200000</v>
      </c>
      <c r="H13" s="1"/>
      <c r="I13" s="1"/>
      <c r="J13" s="1"/>
      <c r="K13" s="1"/>
      <c r="L13" s="1"/>
      <c r="M13" s="1"/>
      <c r="N13" s="1"/>
      <c r="O13" s="1">
        <v>200000</v>
      </c>
      <c r="P13" s="3">
        <f t="shared" si="1"/>
        <v>0</v>
      </c>
      <c r="Q13" s="3">
        <f t="shared" si="2"/>
        <v>0</v>
      </c>
      <c r="R13" s="1"/>
      <c r="S13" s="1"/>
      <c r="T13" s="3">
        <f t="shared" si="3"/>
        <v>200000</v>
      </c>
    </row>
    <row r="14" spans="1:20" ht="43.5" customHeight="1" x14ac:dyDescent="0.25">
      <c r="A14" s="8">
        <v>5</v>
      </c>
      <c r="B14" s="19" t="s">
        <v>218</v>
      </c>
      <c r="C14" s="1">
        <f t="shared" si="7"/>
        <v>11700000</v>
      </c>
      <c r="D14" s="1"/>
      <c r="E14" s="1"/>
      <c r="F14" s="1">
        <v>11700000</v>
      </c>
      <c r="G14" s="1"/>
      <c r="H14" s="1"/>
      <c r="I14" s="1"/>
      <c r="J14" s="1"/>
      <c r="K14" s="1"/>
      <c r="L14" s="1"/>
      <c r="M14" s="1"/>
      <c r="N14" s="1"/>
      <c r="O14" s="1"/>
      <c r="P14" s="3">
        <f t="shared" si="1"/>
        <v>11700000</v>
      </c>
      <c r="Q14" s="3">
        <f t="shared" si="2"/>
        <v>0</v>
      </c>
      <c r="R14" s="1"/>
      <c r="S14" s="1"/>
      <c r="T14" s="3">
        <f t="shared" si="3"/>
        <v>11700000</v>
      </c>
    </row>
    <row r="15" spans="1:20" ht="23.25" customHeight="1" x14ac:dyDescent="0.25">
      <c r="A15" s="8">
        <v>6</v>
      </c>
      <c r="B15" s="9" t="s">
        <v>226</v>
      </c>
      <c r="C15" s="1">
        <f t="shared" si="7"/>
        <v>3900000</v>
      </c>
      <c r="D15" s="1">
        <v>3900000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>
        <f t="shared" si="1"/>
        <v>3900000</v>
      </c>
      <c r="Q15" s="3">
        <f t="shared" si="2"/>
        <v>0</v>
      </c>
      <c r="R15" s="1"/>
      <c r="S15" s="1"/>
      <c r="T15" s="3">
        <f t="shared" si="3"/>
        <v>3900000</v>
      </c>
    </row>
    <row r="16" spans="1:20" ht="47.25" customHeight="1" x14ac:dyDescent="0.25">
      <c r="A16" s="8">
        <v>7</v>
      </c>
      <c r="B16" s="9" t="s">
        <v>264</v>
      </c>
      <c r="C16" s="1">
        <f t="shared" si="7"/>
        <v>1060000</v>
      </c>
      <c r="D16" s="1">
        <v>1060000</v>
      </c>
      <c r="E16" s="1"/>
      <c r="F16" s="1"/>
      <c r="G16" s="1"/>
      <c r="H16" s="1"/>
      <c r="I16" s="1"/>
      <c r="J16" s="1"/>
      <c r="K16" s="1">
        <v>1060000</v>
      </c>
      <c r="L16" s="1"/>
      <c r="M16" s="1"/>
      <c r="N16" s="1"/>
      <c r="O16" s="1"/>
      <c r="P16" s="3">
        <f t="shared" si="1"/>
        <v>1060000</v>
      </c>
      <c r="Q16" s="3">
        <f t="shared" si="2"/>
        <v>1060000</v>
      </c>
      <c r="R16" s="1"/>
      <c r="S16" s="1"/>
      <c r="T16" s="3">
        <f t="shared" si="3"/>
        <v>0</v>
      </c>
    </row>
    <row r="17" spans="1:20" ht="42.75" customHeight="1" x14ac:dyDescent="0.25">
      <c r="A17" s="8">
        <v>8</v>
      </c>
      <c r="B17" s="9" t="s">
        <v>227</v>
      </c>
      <c r="C17" s="1">
        <f t="shared" si="7"/>
        <v>200000</v>
      </c>
      <c r="D17" s="1">
        <v>200000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>
        <f t="shared" si="1"/>
        <v>200000</v>
      </c>
      <c r="Q17" s="3">
        <f t="shared" si="2"/>
        <v>0</v>
      </c>
      <c r="R17" s="1"/>
      <c r="S17" s="1"/>
      <c r="T17" s="3">
        <f t="shared" si="3"/>
        <v>200000</v>
      </c>
    </row>
    <row r="18" spans="1:20" ht="23.25" customHeight="1" x14ac:dyDescent="0.25">
      <c r="A18" s="8">
        <v>9</v>
      </c>
      <c r="B18" s="9" t="s">
        <v>228</v>
      </c>
      <c r="C18" s="1">
        <f t="shared" si="7"/>
        <v>8000000</v>
      </c>
      <c r="D18" s="1">
        <v>8000000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>
        <f t="shared" si="1"/>
        <v>8000000</v>
      </c>
      <c r="Q18" s="3">
        <f t="shared" si="2"/>
        <v>0</v>
      </c>
      <c r="R18" s="1"/>
      <c r="S18" s="1"/>
      <c r="T18" s="3">
        <f t="shared" si="3"/>
        <v>8000000</v>
      </c>
    </row>
    <row r="19" spans="1:20" ht="39.75" customHeight="1" x14ac:dyDescent="0.25">
      <c r="A19" s="8">
        <v>10</v>
      </c>
      <c r="B19" s="9" t="s">
        <v>229</v>
      </c>
      <c r="C19" s="1">
        <f t="shared" si="7"/>
        <v>4000000</v>
      </c>
      <c r="D19" s="1"/>
      <c r="E19" s="1">
        <v>4000000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3">
        <f t="shared" si="1"/>
        <v>4000000</v>
      </c>
      <c r="Q19" s="3">
        <f t="shared" si="2"/>
        <v>0</v>
      </c>
      <c r="R19" s="1"/>
      <c r="S19" s="1"/>
      <c r="T19" s="3">
        <f t="shared" si="3"/>
        <v>4000000</v>
      </c>
    </row>
    <row r="20" spans="1:20" ht="23.25" customHeight="1" x14ac:dyDescent="0.25">
      <c r="A20" s="8">
        <v>11</v>
      </c>
      <c r="B20" s="9" t="s">
        <v>230</v>
      </c>
      <c r="C20" s="1">
        <f t="shared" si="7"/>
        <v>13500000</v>
      </c>
      <c r="D20" s="1"/>
      <c r="E20" s="1">
        <v>13500000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3">
        <f t="shared" si="1"/>
        <v>13500000</v>
      </c>
      <c r="Q20" s="3">
        <f t="shared" si="2"/>
        <v>0</v>
      </c>
      <c r="R20" s="1"/>
      <c r="S20" s="1"/>
      <c r="T20" s="3">
        <f t="shared" si="3"/>
        <v>13500000</v>
      </c>
    </row>
    <row r="21" spans="1:20" ht="23.25" customHeight="1" x14ac:dyDescent="0.25">
      <c r="A21" s="8">
        <v>12</v>
      </c>
      <c r="B21" s="9" t="s">
        <v>74</v>
      </c>
      <c r="C21" s="1">
        <f t="shared" si="7"/>
        <v>14100000</v>
      </c>
      <c r="D21" s="1"/>
      <c r="E21" s="1"/>
      <c r="F21" s="1">
        <v>14100000</v>
      </c>
      <c r="G21" s="1"/>
      <c r="H21" s="1"/>
      <c r="I21" s="1"/>
      <c r="J21" s="1"/>
      <c r="K21" s="1"/>
      <c r="L21" s="1"/>
      <c r="M21" s="1"/>
      <c r="N21" s="1"/>
      <c r="O21" s="1"/>
      <c r="P21" s="3">
        <f t="shared" si="1"/>
        <v>14100000</v>
      </c>
      <c r="Q21" s="3">
        <f t="shared" si="2"/>
        <v>0</v>
      </c>
      <c r="R21" s="1"/>
      <c r="S21" s="1"/>
      <c r="T21" s="3">
        <f t="shared" si="3"/>
        <v>14100000</v>
      </c>
    </row>
    <row r="22" spans="1:20" ht="42.75" customHeight="1" x14ac:dyDescent="0.25">
      <c r="A22" s="8">
        <v>13</v>
      </c>
      <c r="B22" s="9" t="s">
        <v>231</v>
      </c>
      <c r="C22" s="1">
        <f t="shared" si="7"/>
        <v>1700000</v>
      </c>
      <c r="D22" s="1">
        <v>1700000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>
        <f t="shared" si="1"/>
        <v>1700000</v>
      </c>
      <c r="Q22" s="3">
        <f t="shared" si="2"/>
        <v>0</v>
      </c>
      <c r="R22" s="1"/>
      <c r="S22" s="1"/>
      <c r="T22" s="3">
        <f t="shared" si="3"/>
        <v>1700000</v>
      </c>
    </row>
    <row r="23" spans="1:20" ht="25.5" customHeight="1" x14ac:dyDescent="0.25">
      <c r="A23" s="8">
        <v>14</v>
      </c>
      <c r="B23" s="9" t="s">
        <v>224</v>
      </c>
      <c r="C23" s="1">
        <f t="shared" si="7"/>
        <v>1800000</v>
      </c>
      <c r="D23" s="1">
        <v>1800000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>
        <f t="shared" si="1"/>
        <v>1800000</v>
      </c>
      <c r="Q23" s="3">
        <f t="shared" si="2"/>
        <v>0</v>
      </c>
      <c r="R23" s="1"/>
      <c r="S23" s="1"/>
      <c r="T23" s="3">
        <f t="shared" si="3"/>
        <v>1800000</v>
      </c>
    </row>
    <row r="24" spans="1:20" ht="37.5" customHeight="1" x14ac:dyDescent="0.25">
      <c r="A24" s="8">
        <v>15</v>
      </c>
      <c r="B24" s="9" t="s">
        <v>232</v>
      </c>
      <c r="C24" s="1">
        <f t="shared" si="7"/>
        <v>1200000</v>
      </c>
      <c r="D24" s="1"/>
      <c r="E24" s="1">
        <v>1200000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3">
        <f t="shared" si="1"/>
        <v>1200000</v>
      </c>
      <c r="Q24" s="3">
        <f t="shared" si="2"/>
        <v>0</v>
      </c>
      <c r="R24" s="1"/>
      <c r="S24" s="1"/>
      <c r="T24" s="3">
        <f t="shared" si="3"/>
        <v>1200000</v>
      </c>
    </row>
    <row r="25" spans="1:20" ht="40.5" customHeight="1" x14ac:dyDescent="0.25">
      <c r="A25" s="8">
        <v>16</v>
      </c>
      <c r="B25" s="9" t="s">
        <v>233</v>
      </c>
      <c r="C25" s="1">
        <f t="shared" si="7"/>
        <v>3060000</v>
      </c>
      <c r="D25" s="1">
        <v>3060000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>
        <f t="shared" si="1"/>
        <v>3060000</v>
      </c>
      <c r="Q25" s="3">
        <f t="shared" si="2"/>
        <v>0</v>
      </c>
      <c r="R25" s="1"/>
      <c r="S25" s="1"/>
      <c r="T25" s="3">
        <f t="shared" si="3"/>
        <v>3060000</v>
      </c>
    </row>
    <row r="26" spans="1:20" ht="34.5" customHeight="1" x14ac:dyDescent="0.25">
      <c r="A26" s="8">
        <v>17</v>
      </c>
      <c r="B26" s="9" t="s">
        <v>206</v>
      </c>
      <c r="C26" s="1">
        <f t="shared" si="7"/>
        <v>3000000</v>
      </c>
      <c r="D26" s="1"/>
      <c r="E26" s="1">
        <v>3000000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3">
        <f t="shared" si="1"/>
        <v>3000000</v>
      </c>
      <c r="Q26" s="3">
        <f t="shared" si="2"/>
        <v>0</v>
      </c>
      <c r="R26" s="1"/>
      <c r="S26" s="1"/>
      <c r="T26" s="3">
        <f t="shared" si="3"/>
        <v>3000000</v>
      </c>
    </row>
    <row r="27" spans="1:20" ht="22.5" customHeight="1" x14ac:dyDescent="0.25">
      <c r="A27" s="8">
        <v>18</v>
      </c>
      <c r="B27" s="9" t="s">
        <v>234</v>
      </c>
      <c r="C27" s="1">
        <f t="shared" si="7"/>
        <v>3200000</v>
      </c>
      <c r="D27" s="1"/>
      <c r="E27" s="1"/>
      <c r="F27" s="1">
        <v>3200000</v>
      </c>
      <c r="G27" s="1"/>
      <c r="H27" s="1"/>
      <c r="I27" s="1"/>
      <c r="J27" s="1"/>
      <c r="K27" s="1"/>
      <c r="L27" s="1"/>
      <c r="M27" s="1"/>
      <c r="N27" s="1"/>
      <c r="O27" s="1"/>
      <c r="P27" s="3">
        <f t="shared" si="1"/>
        <v>3200000</v>
      </c>
      <c r="Q27" s="3">
        <f t="shared" si="2"/>
        <v>0</v>
      </c>
      <c r="R27" s="1"/>
      <c r="S27" s="1"/>
      <c r="T27" s="3">
        <f t="shared" si="3"/>
        <v>3200000</v>
      </c>
    </row>
    <row r="28" spans="1:20" ht="22.5" customHeight="1" x14ac:dyDescent="0.25">
      <c r="A28" s="8">
        <v>19</v>
      </c>
      <c r="B28" s="9" t="s">
        <v>235</v>
      </c>
      <c r="C28" s="1">
        <f t="shared" si="7"/>
        <v>8500000</v>
      </c>
      <c r="D28" s="1"/>
      <c r="E28" s="1"/>
      <c r="F28" s="1">
        <v>8500000</v>
      </c>
      <c r="G28" s="1"/>
      <c r="H28" s="1"/>
      <c r="I28" s="1"/>
      <c r="J28" s="1"/>
      <c r="K28" s="1"/>
      <c r="L28" s="1"/>
      <c r="M28" s="1"/>
      <c r="N28" s="1"/>
      <c r="O28" s="1"/>
      <c r="P28" s="3">
        <f t="shared" si="1"/>
        <v>8500000</v>
      </c>
      <c r="Q28" s="3">
        <f t="shared" si="2"/>
        <v>0</v>
      </c>
      <c r="R28" s="1"/>
      <c r="S28" s="1"/>
      <c r="T28" s="3">
        <f t="shared" si="3"/>
        <v>8500000</v>
      </c>
    </row>
    <row r="29" spans="1:20" ht="34.5" customHeight="1" x14ac:dyDescent="0.25">
      <c r="A29" s="8">
        <v>20</v>
      </c>
      <c r="B29" s="9" t="s">
        <v>77</v>
      </c>
      <c r="C29" s="1">
        <f t="shared" si="7"/>
        <v>3850000</v>
      </c>
      <c r="D29" s="1">
        <v>3850000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>
        <f t="shared" si="1"/>
        <v>3850000</v>
      </c>
      <c r="Q29" s="3">
        <f t="shared" si="2"/>
        <v>0</v>
      </c>
      <c r="R29" s="1"/>
      <c r="S29" s="1"/>
      <c r="T29" s="3">
        <f t="shared" si="3"/>
        <v>3850000</v>
      </c>
    </row>
    <row r="30" spans="1:20" ht="45.75" customHeight="1" x14ac:dyDescent="0.25">
      <c r="A30" s="8">
        <v>21</v>
      </c>
      <c r="B30" s="19" t="s">
        <v>160</v>
      </c>
      <c r="C30" s="1">
        <f t="shared" si="7"/>
        <v>200000000</v>
      </c>
      <c r="D30" s="1"/>
      <c r="E30" s="1">
        <v>50000000</v>
      </c>
      <c r="F30" s="1">
        <v>50000000</v>
      </c>
      <c r="G30" s="1">
        <v>50000000</v>
      </c>
      <c r="H30" s="1">
        <v>50000000</v>
      </c>
      <c r="I30" s="1"/>
      <c r="J30" s="1"/>
      <c r="K30" s="1"/>
      <c r="L30" s="1"/>
      <c r="M30" s="1"/>
      <c r="N30" s="1"/>
      <c r="O30" s="1"/>
      <c r="P30" s="3">
        <f t="shared" si="1"/>
        <v>200000000</v>
      </c>
      <c r="Q30" s="3">
        <f t="shared" si="2"/>
        <v>0</v>
      </c>
      <c r="R30" s="1"/>
      <c r="S30" s="1"/>
      <c r="T30" s="3">
        <f t="shared" si="3"/>
        <v>200000000</v>
      </c>
    </row>
    <row r="31" spans="1:20" s="5" customFormat="1" ht="31.5" customHeight="1" x14ac:dyDescent="0.25">
      <c r="A31" s="4" t="s">
        <v>24</v>
      </c>
      <c r="B31" s="7" t="s">
        <v>23</v>
      </c>
      <c r="C31" s="3">
        <f>C32+C33+C34+C35+C36+C37+C38+C39+C40+C41+C42+C43+C44+C45+C46+C47+C48+C49+C50+C51+C52+C53+C54+C55+C56+C57+C58+C59+C60+C61+C62+C63+C64+C65+C66+C67+C68+C69+C70+C71+C72+C73+C74+C75+C76+C77+C78+C79+C80+C81+C82+C83+C84+C85+C86+C87+C88+C89+C90</f>
        <v>4489051436.7643747</v>
      </c>
      <c r="D31" s="3">
        <f t="shared" ref="D31:T31" si="8">D32+D33+D34+D35+D36+D37+D38+D39+D40+D41+D42+D43+D44+D45+D46+D47+D48+D49+D50+D51+D52+D53+D54+D55+D56+D57+D58+D59+D60+D61+D62+D63+D64+D65+D66+D67+D68+D69+D70+D71+D72+D73+D74+D75+D76+D77+D78+D79+D80+D81+D82+D83+D84+D85+D86+D87+D88+D89+D90</f>
        <v>865142940</v>
      </c>
      <c r="E31" s="3">
        <f t="shared" si="8"/>
        <v>1051904415</v>
      </c>
      <c r="F31" s="3">
        <f t="shared" si="8"/>
        <v>804019160.75</v>
      </c>
      <c r="G31" s="3">
        <f t="shared" si="8"/>
        <v>893773618.78750002</v>
      </c>
      <c r="H31" s="3">
        <f t="shared" si="8"/>
        <v>874211302.22687507</v>
      </c>
      <c r="I31" s="3">
        <f t="shared" si="8"/>
        <v>677052300</v>
      </c>
      <c r="J31" s="3">
        <f t="shared" si="8"/>
        <v>0</v>
      </c>
      <c r="K31" s="3">
        <f t="shared" si="8"/>
        <v>0</v>
      </c>
      <c r="L31" s="3">
        <f t="shared" si="8"/>
        <v>130500000</v>
      </c>
      <c r="M31" s="3">
        <f t="shared" si="8"/>
        <v>0</v>
      </c>
      <c r="N31" s="3">
        <f t="shared" si="8"/>
        <v>0</v>
      </c>
      <c r="O31" s="3">
        <f t="shared" si="8"/>
        <v>3741141347</v>
      </c>
      <c r="P31" s="3">
        <f t="shared" si="8"/>
        <v>747910089.76437473</v>
      </c>
      <c r="Q31" s="3">
        <f t="shared" si="8"/>
        <v>807552300</v>
      </c>
      <c r="R31" s="3">
        <f t="shared" si="8"/>
        <v>0</v>
      </c>
      <c r="S31" s="3">
        <f t="shared" si="8"/>
        <v>0</v>
      </c>
      <c r="T31" s="3">
        <f t="shared" si="8"/>
        <v>3681499136.7643747</v>
      </c>
    </row>
    <row r="32" spans="1:20" s="5" customFormat="1" ht="40.5" customHeight="1" x14ac:dyDescent="0.25">
      <c r="A32" s="8">
        <v>1</v>
      </c>
      <c r="B32" s="9" t="s">
        <v>62</v>
      </c>
      <c r="C32" s="1">
        <f t="shared" si="7"/>
        <v>3741141346.7643747</v>
      </c>
      <c r="D32" s="1">
        <v>677052300</v>
      </c>
      <c r="E32" s="1">
        <f>D32*105%</f>
        <v>710904915</v>
      </c>
      <c r="F32" s="1">
        <f t="shared" ref="F32:H32" si="9">E32*105%</f>
        <v>746450160.75</v>
      </c>
      <c r="G32" s="1">
        <f t="shared" si="9"/>
        <v>783772668.78750002</v>
      </c>
      <c r="H32" s="1">
        <f t="shared" si="9"/>
        <v>822961302.22687507</v>
      </c>
      <c r="I32" s="10">
        <v>677052300</v>
      </c>
      <c r="J32" s="1"/>
      <c r="K32" s="1"/>
      <c r="L32" s="1"/>
      <c r="M32" s="1"/>
      <c r="N32" s="1"/>
      <c r="O32" s="1">
        <v>3741141347</v>
      </c>
      <c r="P32" s="3">
        <f t="shared" si="1"/>
        <v>-0.23562526702880859</v>
      </c>
      <c r="Q32" s="3">
        <f t="shared" si="2"/>
        <v>677052300</v>
      </c>
      <c r="R32" s="1"/>
      <c r="S32" s="1"/>
      <c r="T32" s="3">
        <f t="shared" si="3"/>
        <v>3064089046.7643747</v>
      </c>
    </row>
    <row r="33" spans="1:20" ht="42" customHeight="1" x14ac:dyDescent="0.25">
      <c r="A33" s="6">
        <v>2</v>
      </c>
      <c r="B33" s="9" t="s">
        <v>140</v>
      </c>
      <c r="C33" s="1">
        <f t="shared" si="7"/>
        <v>10750000</v>
      </c>
      <c r="D33" s="1"/>
      <c r="E33" s="1">
        <v>10750000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3">
        <f t="shared" si="1"/>
        <v>10750000</v>
      </c>
      <c r="Q33" s="3">
        <f t="shared" si="2"/>
        <v>0</v>
      </c>
      <c r="R33" s="1"/>
      <c r="S33" s="1"/>
      <c r="T33" s="3">
        <f t="shared" si="3"/>
        <v>10750000</v>
      </c>
    </row>
    <row r="34" spans="1:20" ht="45" customHeight="1" x14ac:dyDescent="0.25">
      <c r="A34" s="8">
        <v>3</v>
      </c>
      <c r="B34" s="9" t="s">
        <v>175</v>
      </c>
      <c r="C34" s="1">
        <f t="shared" si="7"/>
        <v>540000</v>
      </c>
      <c r="D34" s="1">
        <v>540000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>
        <f t="shared" si="1"/>
        <v>540000</v>
      </c>
      <c r="Q34" s="3">
        <f t="shared" si="2"/>
        <v>0</v>
      </c>
      <c r="R34" s="1"/>
      <c r="S34" s="1"/>
      <c r="T34" s="3">
        <f t="shared" si="3"/>
        <v>540000</v>
      </c>
    </row>
    <row r="35" spans="1:20" ht="41.25" customHeight="1" x14ac:dyDescent="0.25">
      <c r="A35" s="6">
        <v>4</v>
      </c>
      <c r="B35" s="9" t="s">
        <v>174</v>
      </c>
      <c r="C35" s="1">
        <f t="shared" si="7"/>
        <v>15650000</v>
      </c>
      <c r="D35" s="1"/>
      <c r="E35" s="1">
        <v>15650000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3">
        <f t="shared" si="1"/>
        <v>15650000</v>
      </c>
      <c r="Q35" s="3">
        <f t="shared" si="2"/>
        <v>0</v>
      </c>
      <c r="R35" s="1"/>
      <c r="S35" s="1"/>
      <c r="T35" s="3">
        <f t="shared" si="3"/>
        <v>15650000</v>
      </c>
    </row>
    <row r="36" spans="1:20" ht="44.25" customHeight="1" x14ac:dyDescent="0.25">
      <c r="A36" s="8">
        <v>5</v>
      </c>
      <c r="B36" s="9" t="s">
        <v>78</v>
      </c>
      <c r="C36" s="1">
        <f t="shared" si="7"/>
        <v>16320000</v>
      </c>
      <c r="D36" s="1"/>
      <c r="E36" s="1"/>
      <c r="F36" s="1">
        <v>16320000</v>
      </c>
      <c r="G36" s="1"/>
      <c r="H36" s="1"/>
      <c r="I36" s="1"/>
      <c r="J36" s="1"/>
      <c r="K36" s="1"/>
      <c r="L36" s="1"/>
      <c r="M36" s="1"/>
      <c r="N36" s="1"/>
      <c r="O36" s="1"/>
      <c r="P36" s="3">
        <f t="shared" si="1"/>
        <v>16320000</v>
      </c>
      <c r="Q36" s="3">
        <f t="shared" si="2"/>
        <v>0</v>
      </c>
      <c r="R36" s="1"/>
      <c r="S36" s="1"/>
      <c r="T36" s="3">
        <f t="shared" si="3"/>
        <v>16320000</v>
      </c>
    </row>
    <row r="37" spans="1:20" ht="41.25" customHeight="1" x14ac:dyDescent="0.25">
      <c r="A37" s="6">
        <v>6</v>
      </c>
      <c r="B37" s="9" t="s">
        <v>79</v>
      </c>
      <c r="C37" s="1">
        <f t="shared" si="7"/>
        <v>10680000</v>
      </c>
      <c r="D37" s="1"/>
      <c r="E37" s="1"/>
      <c r="F37" s="1"/>
      <c r="G37" s="1">
        <v>10680000</v>
      </c>
      <c r="H37" s="1"/>
      <c r="I37" s="1"/>
      <c r="J37" s="1"/>
      <c r="K37" s="1"/>
      <c r="L37" s="1"/>
      <c r="M37" s="1"/>
      <c r="N37" s="1"/>
      <c r="O37" s="1"/>
      <c r="P37" s="3">
        <f t="shared" si="1"/>
        <v>10680000</v>
      </c>
      <c r="Q37" s="3">
        <f t="shared" si="2"/>
        <v>0</v>
      </c>
      <c r="R37" s="1"/>
      <c r="S37" s="1"/>
      <c r="T37" s="3">
        <f t="shared" si="3"/>
        <v>10680000</v>
      </c>
    </row>
    <row r="38" spans="1:20" ht="43.5" customHeight="1" x14ac:dyDescent="0.25">
      <c r="A38" s="8">
        <v>7</v>
      </c>
      <c r="B38" s="9" t="s">
        <v>80</v>
      </c>
      <c r="C38" s="1">
        <f t="shared" si="7"/>
        <v>1060000</v>
      </c>
      <c r="D38" s="1"/>
      <c r="E38" s="1"/>
      <c r="F38" s="1">
        <v>1060000</v>
      </c>
      <c r="G38" s="1"/>
      <c r="H38" s="1"/>
      <c r="I38" s="1"/>
      <c r="J38" s="1"/>
      <c r="K38" s="1"/>
      <c r="L38" s="1"/>
      <c r="M38" s="1"/>
      <c r="N38" s="1"/>
      <c r="O38" s="1"/>
      <c r="P38" s="3">
        <f t="shared" si="1"/>
        <v>1060000</v>
      </c>
      <c r="Q38" s="3">
        <f t="shared" si="2"/>
        <v>0</v>
      </c>
      <c r="R38" s="1"/>
      <c r="S38" s="1"/>
      <c r="T38" s="3">
        <f t="shared" si="3"/>
        <v>1060000</v>
      </c>
    </row>
    <row r="39" spans="1:20" ht="42" customHeight="1" x14ac:dyDescent="0.25">
      <c r="A39" s="6">
        <v>8</v>
      </c>
      <c r="B39" s="9" t="s">
        <v>238</v>
      </c>
      <c r="C39" s="1">
        <f t="shared" si="7"/>
        <v>2338000</v>
      </c>
      <c r="D39" s="1"/>
      <c r="E39" s="1">
        <v>2338000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3">
        <f t="shared" si="1"/>
        <v>2338000</v>
      </c>
      <c r="Q39" s="3">
        <f t="shared" si="2"/>
        <v>0</v>
      </c>
      <c r="R39" s="1"/>
      <c r="S39" s="1"/>
      <c r="T39" s="3">
        <f t="shared" si="3"/>
        <v>2338000</v>
      </c>
    </row>
    <row r="40" spans="1:20" ht="42.75" customHeight="1" x14ac:dyDescent="0.25">
      <c r="A40" s="8">
        <v>9</v>
      </c>
      <c r="B40" s="9" t="s">
        <v>237</v>
      </c>
      <c r="C40" s="1">
        <f t="shared" si="7"/>
        <v>1050000</v>
      </c>
      <c r="D40" s="1"/>
      <c r="E40" s="1"/>
      <c r="F40" s="1">
        <v>1050000</v>
      </c>
      <c r="G40" s="1"/>
      <c r="H40" s="1"/>
      <c r="I40" s="1"/>
      <c r="J40" s="1"/>
      <c r="K40" s="1"/>
      <c r="L40" s="1"/>
      <c r="M40" s="11"/>
      <c r="N40" s="11"/>
      <c r="O40" s="1"/>
      <c r="P40" s="3">
        <f t="shared" si="1"/>
        <v>1050000</v>
      </c>
      <c r="Q40" s="3">
        <f t="shared" si="2"/>
        <v>0</v>
      </c>
      <c r="R40" s="1"/>
      <c r="S40" s="1"/>
      <c r="T40" s="3">
        <f t="shared" si="3"/>
        <v>1050000</v>
      </c>
    </row>
    <row r="41" spans="1:20" ht="39.75" customHeight="1" x14ac:dyDescent="0.25">
      <c r="A41" s="6">
        <v>10</v>
      </c>
      <c r="B41" s="9" t="s">
        <v>81</v>
      </c>
      <c r="C41" s="1">
        <f t="shared" si="7"/>
        <v>1100000</v>
      </c>
      <c r="D41" s="1"/>
      <c r="E41" s="1"/>
      <c r="F41" s="1"/>
      <c r="G41" s="1">
        <v>1100000</v>
      </c>
      <c r="H41" s="1"/>
      <c r="I41" s="1"/>
      <c r="J41" s="1"/>
      <c r="K41" s="1"/>
      <c r="L41" s="1"/>
      <c r="M41" s="1"/>
      <c r="N41" s="1"/>
      <c r="O41" s="1"/>
      <c r="P41" s="3">
        <f t="shared" si="1"/>
        <v>1100000</v>
      </c>
      <c r="Q41" s="3">
        <f t="shared" si="2"/>
        <v>0</v>
      </c>
      <c r="R41" s="1"/>
      <c r="S41" s="1"/>
      <c r="T41" s="3">
        <f t="shared" si="3"/>
        <v>1100000</v>
      </c>
    </row>
    <row r="42" spans="1:20" ht="35.25" customHeight="1" x14ac:dyDescent="0.25">
      <c r="A42" s="8">
        <v>11</v>
      </c>
      <c r="B42" s="9" t="s">
        <v>236</v>
      </c>
      <c r="C42" s="1">
        <f t="shared" si="7"/>
        <v>350000</v>
      </c>
      <c r="D42" s="1"/>
      <c r="E42" s="1"/>
      <c r="F42" s="1"/>
      <c r="G42" s="1"/>
      <c r="H42" s="1">
        <v>350000</v>
      </c>
      <c r="I42" s="1"/>
      <c r="J42" s="1"/>
      <c r="K42" s="1"/>
      <c r="L42" s="1"/>
      <c r="M42" s="1"/>
      <c r="N42" s="1"/>
      <c r="O42" s="1"/>
      <c r="P42" s="3">
        <f t="shared" si="1"/>
        <v>350000</v>
      </c>
      <c r="Q42" s="3">
        <f t="shared" si="2"/>
        <v>0</v>
      </c>
      <c r="R42" s="1"/>
      <c r="S42" s="1"/>
      <c r="T42" s="3">
        <f t="shared" si="3"/>
        <v>350000</v>
      </c>
    </row>
    <row r="43" spans="1:20" ht="45" customHeight="1" x14ac:dyDescent="0.25">
      <c r="A43" s="6">
        <v>12</v>
      </c>
      <c r="B43" s="9" t="s">
        <v>82</v>
      </c>
      <c r="C43" s="1">
        <f t="shared" si="7"/>
        <v>2800000</v>
      </c>
      <c r="D43" s="1"/>
      <c r="E43" s="1">
        <v>2800000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3">
        <f t="shared" si="1"/>
        <v>2800000</v>
      </c>
      <c r="Q43" s="3">
        <f t="shared" si="2"/>
        <v>0</v>
      </c>
      <c r="R43" s="1"/>
      <c r="S43" s="1"/>
      <c r="T43" s="3">
        <f t="shared" si="3"/>
        <v>2800000</v>
      </c>
    </row>
    <row r="44" spans="1:20" ht="43.5" customHeight="1" x14ac:dyDescent="0.25">
      <c r="A44" s="8">
        <v>13</v>
      </c>
      <c r="B44" s="9" t="s">
        <v>83</v>
      </c>
      <c r="C44" s="1">
        <f t="shared" si="7"/>
        <v>2300000</v>
      </c>
      <c r="D44" s="1"/>
      <c r="E44" s="1">
        <v>2300000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3">
        <f t="shared" si="1"/>
        <v>2300000</v>
      </c>
      <c r="Q44" s="3">
        <f t="shared" si="2"/>
        <v>0</v>
      </c>
      <c r="R44" s="1"/>
      <c r="S44" s="1"/>
      <c r="T44" s="3">
        <f t="shared" si="3"/>
        <v>2300000</v>
      </c>
    </row>
    <row r="45" spans="1:20" ht="30" customHeight="1" x14ac:dyDescent="0.25">
      <c r="A45" s="6">
        <v>14</v>
      </c>
      <c r="B45" s="9" t="s">
        <v>84</v>
      </c>
      <c r="C45" s="1">
        <f t="shared" si="7"/>
        <v>4500000</v>
      </c>
      <c r="D45" s="1"/>
      <c r="E45" s="1"/>
      <c r="F45" s="1">
        <v>4500000</v>
      </c>
      <c r="G45" s="1"/>
      <c r="H45" s="1"/>
      <c r="I45" s="1"/>
      <c r="J45" s="1"/>
      <c r="K45" s="1"/>
      <c r="L45" s="1"/>
      <c r="M45" s="1"/>
      <c r="N45" s="1"/>
      <c r="O45" s="1"/>
      <c r="P45" s="3">
        <f t="shared" si="1"/>
        <v>4500000</v>
      </c>
      <c r="Q45" s="3">
        <f t="shared" si="2"/>
        <v>0</v>
      </c>
      <c r="R45" s="1"/>
      <c r="S45" s="1"/>
      <c r="T45" s="3">
        <f t="shared" si="3"/>
        <v>4500000</v>
      </c>
    </row>
    <row r="46" spans="1:20" ht="24.75" customHeight="1" x14ac:dyDescent="0.25">
      <c r="A46" s="8">
        <v>15</v>
      </c>
      <c r="B46" s="9" t="s">
        <v>85</v>
      </c>
      <c r="C46" s="1">
        <f t="shared" si="7"/>
        <v>6300000</v>
      </c>
      <c r="D46" s="1"/>
      <c r="E46" s="1"/>
      <c r="F46" s="1"/>
      <c r="G46" s="1">
        <v>6300000</v>
      </c>
      <c r="H46" s="1"/>
      <c r="I46" s="1"/>
      <c r="J46" s="1"/>
      <c r="K46" s="1"/>
      <c r="L46" s="1"/>
      <c r="M46" s="1"/>
      <c r="N46" s="1"/>
      <c r="O46" s="1"/>
      <c r="P46" s="3">
        <f t="shared" si="1"/>
        <v>6300000</v>
      </c>
      <c r="Q46" s="3">
        <f t="shared" si="2"/>
        <v>0</v>
      </c>
      <c r="R46" s="1"/>
      <c r="S46" s="1"/>
      <c r="T46" s="3">
        <f t="shared" si="3"/>
        <v>6300000</v>
      </c>
    </row>
    <row r="47" spans="1:20" ht="40.5" customHeight="1" x14ac:dyDescent="0.25">
      <c r="A47" s="6">
        <v>16</v>
      </c>
      <c r="B47" s="9" t="s">
        <v>86</v>
      </c>
      <c r="C47" s="1">
        <f t="shared" si="7"/>
        <v>4800000</v>
      </c>
      <c r="D47" s="1"/>
      <c r="E47" s="1"/>
      <c r="F47" s="1"/>
      <c r="G47" s="1"/>
      <c r="H47" s="1">
        <v>4800000</v>
      </c>
      <c r="I47" s="1"/>
      <c r="J47" s="1"/>
      <c r="K47" s="1"/>
      <c r="L47" s="1"/>
      <c r="M47" s="1"/>
      <c r="N47" s="1"/>
      <c r="O47" s="1"/>
      <c r="P47" s="3">
        <f t="shared" si="1"/>
        <v>4800000</v>
      </c>
      <c r="Q47" s="3">
        <f t="shared" si="2"/>
        <v>0</v>
      </c>
      <c r="R47" s="1"/>
      <c r="S47" s="1"/>
      <c r="T47" s="3">
        <f t="shared" si="3"/>
        <v>4800000</v>
      </c>
    </row>
    <row r="48" spans="1:20" ht="39" customHeight="1" x14ac:dyDescent="0.25">
      <c r="A48" s="8">
        <v>17</v>
      </c>
      <c r="B48" s="9" t="s">
        <v>87</v>
      </c>
      <c r="C48" s="1">
        <f t="shared" si="7"/>
        <v>4599000</v>
      </c>
      <c r="D48" s="1"/>
      <c r="E48" s="1"/>
      <c r="F48" s="1">
        <v>4599000</v>
      </c>
      <c r="G48" s="1"/>
      <c r="H48" s="1"/>
      <c r="I48" s="1"/>
      <c r="J48" s="1"/>
      <c r="K48" s="1"/>
      <c r="L48" s="1"/>
      <c r="M48" s="1"/>
      <c r="N48" s="1"/>
      <c r="O48" s="1"/>
      <c r="P48" s="3">
        <f t="shared" si="1"/>
        <v>4599000</v>
      </c>
      <c r="Q48" s="3">
        <f t="shared" si="2"/>
        <v>0</v>
      </c>
      <c r="R48" s="1"/>
      <c r="S48" s="1"/>
      <c r="T48" s="3">
        <f t="shared" si="3"/>
        <v>4599000</v>
      </c>
    </row>
    <row r="49" spans="1:20" ht="32.25" customHeight="1" x14ac:dyDescent="0.25">
      <c r="A49" s="6">
        <v>18</v>
      </c>
      <c r="B49" s="9" t="s">
        <v>241</v>
      </c>
      <c r="C49" s="1">
        <f t="shared" si="7"/>
        <v>2300000</v>
      </c>
      <c r="D49" s="1"/>
      <c r="E49" s="1">
        <v>2300000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3">
        <f t="shared" si="1"/>
        <v>2300000</v>
      </c>
      <c r="Q49" s="3">
        <f t="shared" si="2"/>
        <v>0</v>
      </c>
      <c r="R49" s="1"/>
      <c r="S49" s="1"/>
      <c r="T49" s="3">
        <f t="shared" si="3"/>
        <v>2300000</v>
      </c>
    </row>
    <row r="50" spans="1:20" ht="30.75" customHeight="1" x14ac:dyDescent="0.25">
      <c r="A50" s="8">
        <v>19</v>
      </c>
      <c r="B50" s="9" t="s">
        <v>239</v>
      </c>
      <c r="C50" s="1">
        <f t="shared" si="7"/>
        <v>18500000</v>
      </c>
      <c r="D50" s="1"/>
      <c r="E50" s="1">
        <v>10000000</v>
      </c>
      <c r="F50" s="1">
        <v>8500000</v>
      </c>
      <c r="G50" s="1"/>
      <c r="H50" s="1"/>
      <c r="I50" s="1"/>
      <c r="J50" s="1"/>
      <c r="K50" s="1"/>
      <c r="L50" s="1"/>
      <c r="M50" s="1"/>
      <c r="N50" s="1"/>
      <c r="O50" s="1"/>
      <c r="P50" s="3">
        <f t="shared" si="1"/>
        <v>18500000</v>
      </c>
      <c r="Q50" s="3">
        <f t="shared" si="2"/>
        <v>0</v>
      </c>
      <c r="R50" s="1"/>
      <c r="S50" s="1"/>
      <c r="T50" s="3">
        <f t="shared" si="3"/>
        <v>18500000</v>
      </c>
    </row>
    <row r="51" spans="1:20" ht="27.75" customHeight="1" x14ac:dyDescent="0.25">
      <c r="A51" s="6">
        <v>20</v>
      </c>
      <c r="B51" s="9" t="s">
        <v>240</v>
      </c>
      <c r="C51" s="1">
        <f t="shared" si="7"/>
        <v>4483700</v>
      </c>
      <c r="D51" s="1"/>
      <c r="E51" s="1"/>
      <c r="F51" s="1"/>
      <c r="G51" s="1">
        <v>2483700</v>
      </c>
      <c r="H51" s="1">
        <v>2000000</v>
      </c>
      <c r="I51" s="1"/>
      <c r="J51" s="1"/>
      <c r="K51" s="1"/>
      <c r="L51" s="1"/>
      <c r="M51" s="1"/>
      <c r="N51" s="1"/>
      <c r="O51" s="1"/>
      <c r="P51" s="3">
        <f t="shared" si="1"/>
        <v>4483700</v>
      </c>
      <c r="Q51" s="3">
        <f t="shared" si="2"/>
        <v>0</v>
      </c>
      <c r="R51" s="1"/>
      <c r="S51" s="1"/>
      <c r="T51" s="3">
        <f t="shared" si="3"/>
        <v>4483700</v>
      </c>
    </row>
    <row r="52" spans="1:20" ht="27.75" customHeight="1" x14ac:dyDescent="0.25">
      <c r="A52" s="8">
        <v>21</v>
      </c>
      <c r="B52" s="9" t="s">
        <v>242</v>
      </c>
      <c r="C52" s="1">
        <f t="shared" si="7"/>
        <v>80000000</v>
      </c>
      <c r="D52" s="1"/>
      <c r="E52" s="1">
        <v>80000000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3">
        <f t="shared" si="1"/>
        <v>80000000</v>
      </c>
      <c r="Q52" s="3">
        <f t="shared" si="2"/>
        <v>0</v>
      </c>
      <c r="R52" s="1"/>
      <c r="S52" s="1"/>
      <c r="T52" s="3">
        <f t="shared" si="3"/>
        <v>80000000</v>
      </c>
    </row>
    <row r="53" spans="1:20" ht="26.25" customHeight="1" x14ac:dyDescent="0.25">
      <c r="A53" s="6">
        <v>22</v>
      </c>
      <c r="B53" s="9" t="s">
        <v>194</v>
      </c>
      <c r="C53" s="1">
        <f t="shared" si="7"/>
        <v>15552000</v>
      </c>
      <c r="D53" s="1"/>
      <c r="E53" s="1">
        <v>5000000</v>
      </c>
      <c r="F53" s="1">
        <v>5000000</v>
      </c>
      <c r="G53" s="1">
        <v>5552000</v>
      </c>
      <c r="H53" s="1"/>
      <c r="I53" s="1"/>
      <c r="J53" s="1"/>
      <c r="K53" s="1"/>
      <c r="L53" s="1"/>
      <c r="M53" s="1"/>
      <c r="N53" s="1"/>
      <c r="O53" s="1"/>
      <c r="P53" s="3">
        <f t="shared" si="1"/>
        <v>15552000</v>
      </c>
      <c r="Q53" s="3">
        <f t="shared" si="2"/>
        <v>0</v>
      </c>
      <c r="R53" s="1"/>
      <c r="S53" s="1"/>
      <c r="T53" s="3">
        <f t="shared" si="3"/>
        <v>15552000</v>
      </c>
    </row>
    <row r="54" spans="1:20" ht="30.75" customHeight="1" x14ac:dyDescent="0.25">
      <c r="A54" s="8">
        <v>23</v>
      </c>
      <c r="B54" s="9" t="s">
        <v>187</v>
      </c>
      <c r="C54" s="1">
        <f t="shared" si="7"/>
        <v>24500000</v>
      </c>
      <c r="D54" s="1"/>
      <c r="E54" s="1">
        <v>24500000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3">
        <f t="shared" si="1"/>
        <v>24500000</v>
      </c>
      <c r="Q54" s="3">
        <f t="shared" si="2"/>
        <v>0</v>
      </c>
      <c r="R54" s="1"/>
      <c r="S54" s="1"/>
      <c r="T54" s="3">
        <f t="shared" si="3"/>
        <v>24500000</v>
      </c>
    </row>
    <row r="55" spans="1:20" ht="30.75" customHeight="1" x14ac:dyDescent="0.25">
      <c r="A55" s="6">
        <v>24</v>
      </c>
      <c r="B55" s="9" t="s">
        <v>185</v>
      </c>
      <c r="C55" s="1">
        <f t="shared" si="7"/>
        <v>13402000</v>
      </c>
      <c r="D55" s="1"/>
      <c r="E55" s="1">
        <v>3402000</v>
      </c>
      <c r="F55" s="1">
        <v>4000000</v>
      </c>
      <c r="G55" s="1">
        <v>4000000</v>
      </c>
      <c r="H55" s="1">
        <v>2000000</v>
      </c>
      <c r="I55" s="1"/>
      <c r="J55" s="1"/>
      <c r="K55" s="1"/>
      <c r="L55" s="1"/>
      <c r="M55" s="1"/>
      <c r="N55" s="1"/>
      <c r="O55" s="1"/>
      <c r="P55" s="3">
        <f t="shared" si="1"/>
        <v>13402000</v>
      </c>
      <c r="Q55" s="3">
        <f t="shared" si="2"/>
        <v>0</v>
      </c>
      <c r="R55" s="1"/>
      <c r="S55" s="1"/>
      <c r="T55" s="3">
        <f t="shared" si="3"/>
        <v>13402000</v>
      </c>
    </row>
    <row r="56" spans="1:20" ht="47.25" customHeight="1" x14ac:dyDescent="0.25">
      <c r="A56" s="8">
        <v>25</v>
      </c>
      <c r="B56" s="9" t="s">
        <v>186</v>
      </c>
      <c r="C56" s="1">
        <f t="shared" si="7"/>
        <v>21300000</v>
      </c>
      <c r="D56" s="1"/>
      <c r="E56" s="1"/>
      <c r="F56" s="1"/>
      <c r="G56" s="1">
        <v>21300000</v>
      </c>
      <c r="H56" s="1"/>
      <c r="I56" s="1"/>
      <c r="J56" s="1"/>
      <c r="K56" s="1"/>
      <c r="L56" s="1"/>
      <c r="M56" s="1"/>
      <c r="N56" s="1"/>
      <c r="O56" s="1"/>
      <c r="P56" s="3">
        <f t="shared" si="1"/>
        <v>21300000</v>
      </c>
      <c r="Q56" s="3">
        <f t="shared" si="2"/>
        <v>0</v>
      </c>
      <c r="R56" s="1"/>
      <c r="S56" s="1"/>
      <c r="T56" s="3">
        <f t="shared" si="3"/>
        <v>21300000</v>
      </c>
    </row>
    <row r="57" spans="1:20" ht="44.25" customHeight="1" x14ac:dyDescent="0.25">
      <c r="A57" s="6">
        <v>26</v>
      </c>
      <c r="B57" s="9" t="s">
        <v>188</v>
      </c>
      <c r="C57" s="1">
        <f t="shared" si="7"/>
        <v>15300000</v>
      </c>
      <c r="D57" s="1"/>
      <c r="E57" s="1"/>
      <c r="F57" s="1"/>
      <c r="G57" s="1"/>
      <c r="H57" s="1">
        <v>15300000</v>
      </c>
      <c r="I57" s="1"/>
      <c r="J57" s="1"/>
      <c r="K57" s="1"/>
      <c r="L57" s="1"/>
      <c r="M57" s="1"/>
      <c r="N57" s="1"/>
      <c r="O57" s="1"/>
      <c r="P57" s="3">
        <f t="shared" si="1"/>
        <v>15300000</v>
      </c>
      <c r="Q57" s="3">
        <f t="shared" si="2"/>
        <v>0</v>
      </c>
      <c r="R57" s="1"/>
      <c r="S57" s="1"/>
      <c r="T57" s="3">
        <f t="shared" si="3"/>
        <v>15300000</v>
      </c>
    </row>
    <row r="58" spans="1:20" ht="28.5" customHeight="1" x14ac:dyDescent="0.25">
      <c r="A58" s="8">
        <v>27</v>
      </c>
      <c r="B58" s="9" t="s">
        <v>183</v>
      </c>
      <c r="C58" s="1">
        <f t="shared" si="7"/>
        <v>9105000</v>
      </c>
      <c r="D58" s="1">
        <v>4000000</v>
      </c>
      <c r="E58" s="1">
        <v>5105000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3">
        <f t="shared" si="1"/>
        <v>9105000</v>
      </c>
      <c r="Q58" s="3">
        <f t="shared" si="2"/>
        <v>0</v>
      </c>
      <c r="R58" s="1"/>
      <c r="S58" s="1"/>
      <c r="T58" s="3">
        <f t="shared" si="3"/>
        <v>9105000</v>
      </c>
    </row>
    <row r="59" spans="1:20" ht="27.75" customHeight="1" x14ac:dyDescent="0.25">
      <c r="A59" s="6">
        <v>28</v>
      </c>
      <c r="B59" s="9" t="s">
        <v>88</v>
      </c>
      <c r="C59" s="1">
        <f t="shared" si="7"/>
        <v>4300000</v>
      </c>
      <c r="D59" s="1">
        <v>4300000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>
        <f t="shared" si="1"/>
        <v>4300000</v>
      </c>
      <c r="Q59" s="3">
        <f t="shared" si="2"/>
        <v>0</v>
      </c>
      <c r="R59" s="1"/>
      <c r="S59" s="1"/>
      <c r="T59" s="3">
        <f t="shared" si="3"/>
        <v>4300000</v>
      </c>
    </row>
    <row r="60" spans="1:20" ht="42" customHeight="1" x14ac:dyDescent="0.25">
      <c r="A60" s="8">
        <v>29</v>
      </c>
      <c r="B60" s="9" t="s">
        <v>243</v>
      </c>
      <c r="C60" s="1">
        <f t="shared" si="7"/>
        <v>52400000</v>
      </c>
      <c r="D60" s="1"/>
      <c r="E60" s="1"/>
      <c r="F60" s="1"/>
      <c r="G60" s="1">
        <v>52400000</v>
      </c>
      <c r="H60" s="1"/>
      <c r="I60" s="1"/>
      <c r="J60" s="1"/>
      <c r="K60" s="1"/>
      <c r="L60" s="1"/>
      <c r="M60" s="1"/>
      <c r="N60" s="1"/>
      <c r="O60" s="1"/>
      <c r="P60" s="3">
        <f t="shared" si="1"/>
        <v>52400000</v>
      </c>
      <c r="Q60" s="3">
        <f t="shared" si="2"/>
        <v>0</v>
      </c>
      <c r="R60" s="1"/>
      <c r="S60" s="1"/>
      <c r="T60" s="3">
        <f t="shared" si="3"/>
        <v>52400000</v>
      </c>
    </row>
    <row r="61" spans="1:20" ht="29.25" customHeight="1" x14ac:dyDescent="0.25">
      <c r="A61" s="6">
        <v>30</v>
      </c>
      <c r="B61" s="9" t="s">
        <v>89</v>
      </c>
      <c r="C61" s="1">
        <f t="shared" si="7"/>
        <v>23000000</v>
      </c>
      <c r="D61" s="1"/>
      <c r="E61" s="1"/>
      <c r="F61" s="1"/>
      <c r="G61" s="1"/>
      <c r="H61" s="1">
        <v>23000000</v>
      </c>
      <c r="I61" s="1"/>
      <c r="J61" s="1"/>
      <c r="K61" s="1"/>
      <c r="L61" s="1"/>
      <c r="M61" s="1"/>
      <c r="N61" s="1"/>
      <c r="O61" s="1"/>
      <c r="P61" s="3">
        <f t="shared" si="1"/>
        <v>23000000</v>
      </c>
      <c r="Q61" s="3">
        <f t="shared" si="2"/>
        <v>0</v>
      </c>
      <c r="R61" s="1"/>
      <c r="S61" s="1"/>
      <c r="T61" s="3">
        <f t="shared" si="3"/>
        <v>23000000</v>
      </c>
    </row>
    <row r="62" spans="1:20" ht="30" customHeight="1" x14ac:dyDescent="0.25">
      <c r="A62" s="8">
        <v>31</v>
      </c>
      <c r="B62" s="9" t="s">
        <v>90</v>
      </c>
      <c r="C62" s="1">
        <f t="shared" si="7"/>
        <v>16000000</v>
      </c>
      <c r="D62" s="1"/>
      <c r="E62" s="1">
        <v>16000000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3">
        <f t="shared" si="1"/>
        <v>16000000</v>
      </c>
      <c r="Q62" s="3">
        <f t="shared" si="2"/>
        <v>0</v>
      </c>
      <c r="R62" s="1"/>
      <c r="S62" s="1"/>
      <c r="T62" s="3">
        <f t="shared" si="3"/>
        <v>16000000</v>
      </c>
    </row>
    <row r="63" spans="1:20" ht="30.75" customHeight="1" x14ac:dyDescent="0.25">
      <c r="A63" s="6">
        <v>32</v>
      </c>
      <c r="B63" s="9" t="s">
        <v>184</v>
      </c>
      <c r="C63" s="1">
        <f t="shared" si="7"/>
        <v>2377250</v>
      </c>
      <c r="D63" s="1"/>
      <c r="E63" s="1"/>
      <c r="F63" s="1"/>
      <c r="G63" s="1">
        <v>2377250</v>
      </c>
      <c r="H63" s="1"/>
      <c r="I63" s="1"/>
      <c r="J63" s="1"/>
      <c r="K63" s="1"/>
      <c r="L63" s="1"/>
      <c r="M63" s="1"/>
      <c r="N63" s="1"/>
      <c r="O63" s="1"/>
      <c r="P63" s="3">
        <f t="shared" si="1"/>
        <v>2377250</v>
      </c>
      <c r="Q63" s="3">
        <f t="shared" si="2"/>
        <v>0</v>
      </c>
      <c r="R63" s="1"/>
      <c r="S63" s="1"/>
      <c r="T63" s="3">
        <f t="shared" si="3"/>
        <v>2377250</v>
      </c>
    </row>
    <row r="64" spans="1:20" ht="28.5" customHeight="1" x14ac:dyDescent="0.25">
      <c r="A64" s="8">
        <v>33</v>
      </c>
      <c r="B64" s="9" t="s">
        <v>91</v>
      </c>
      <c r="C64" s="1">
        <f t="shared" si="7"/>
        <v>2800000</v>
      </c>
      <c r="D64" s="1">
        <v>2800000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>
        <f t="shared" si="1"/>
        <v>2800000</v>
      </c>
      <c r="Q64" s="3">
        <f t="shared" si="2"/>
        <v>0</v>
      </c>
      <c r="R64" s="1"/>
      <c r="S64" s="1"/>
      <c r="T64" s="3">
        <f t="shared" si="3"/>
        <v>2800000</v>
      </c>
    </row>
    <row r="65" spans="1:20" ht="27" customHeight="1" x14ac:dyDescent="0.25">
      <c r="A65" s="6">
        <v>34</v>
      </c>
      <c r="B65" s="9" t="s">
        <v>244</v>
      </c>
      <c r="C65" s="1">
        <f t="shared" si="7"/>
        <v>2662500</v>
      </c>
      <c r="D65" s="1">
        <v>2662500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>
        <f t="shared" si="1"/>
        <v>2662500</v>
      </c>
      <c r="Q65" s="3">
        <f t="shared" si="2"/>
        <v>0</v>
      </c>
      <c r="R65" s="1"/>
      <c r="S65" s="1"/>
      <c r="T65" s="3">
        <f t="shared" si="3"/>
        <v>2662500</v>
      </c>
    </row>
    <row r="66" spans="1:20" ht="30" customHeight="1" x14ac:dyDescent="0.25">
      <c r="A66" s="8">
        <v>35</v>
      </c>
      <c r="B66" s="9" t="s">
        <v>92</v>
      </c>
      <c r="C66" s="1">
        <f t="shared" si="7"/>
        <v>13700000</v>
      </c>
      <c r="D66" s="1">
        <v>13700000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>
        <f t="shared" si="1"/>
        <v>13700000</v>
      </c>
      <c r="Q66" s="3">
        <f t="shared" si="2"/>
        <v>0</v>
      </c>
      <c r="R66" s="1"/>
      <c r="S66" s="1"/>
      <c r="T66" s="3">
        <f t="shared" si="3"/>
        <v>13700000</v>
      </c>
    </row>
    <row r="67" spans="1:20" ht="40.5" customHeight="1" x14ac:dyDescent="0.25">
      <c r="A67" s="6">
        <v>36</v>
      </c>
      <c r="B67" s="9" t="s">
        <v>245</v>
      </c>
      <c r="C67" s="1">
        <f t="shared" si="7"/>
        <v>1900000</v>
      </c>
      <c r="D67" s="1"/>
      <c r="E67" s="1"/>
      <c r="F67" s="1"/>
      <c r="G67" s="1">
        <v>1900000</v>
      </c>
      <c r="H67" s="1"/>
      <c r="I67" s="1"/>
      <c r="J67" s="1"/>
      <c r="K67" s="1"/>
      <c r="L67" s="1"/>
      <c r="M67" s="1"/>
      <c r="N67" s="1"/>
      <c r="O67" s="1"/>
      <c r="P67" s="3">
        <f t="shared" si="1"/>
        <v>1900000</v>
      </c>
      <c r="Q67" s="3">
        <f t="shared" si="2"/>
        <v>0</v>
      </c>
      <c r="R67" s="1"/>
      <c r="S67" s="1"/>
      <c r="T67" s="3">
        <f t="shared" si="3"/>
        <v>1900000</v>
      </c>
    </row>
    <row r="68" spans="1:20" ht="23.25" customHeight="1" x14ac:dyDescent="0.25">
      <c r="A68" s="8">
        <v>37</v>
      </c>
      <c r="B68" s="9" t="s">
        <v>93</v>
      </c>
      <c r="C68" s="1">
        <f t="shared" si="7"/>
        <v>2900000</v>
      </c>
      <c r="D68" s="1"/>
      <c r="E68" s="1"/>
      <c r="F68" s="1"/>
      <c r="G68" s="1"/>
      <c r="H68" s="1">
        <v>2900000</v>
      </c>
      <c r="I68" s="1"/>
      <c r="J68" s="1"/>
      <c r="K68" s="1"/>
      <c r="L68" s="1"/>
      <c r="M68" s="1"/>
      <c r="N68" s="1"/>
      <c r="O68" s="1"/>
      <c r="P68" s="3">
        <f t="shared" si="1"/>
        <v>2900000</v>
      </c>
      <c r="Q68" s="3">
        <f t="shared" si="2"/>
        <v>0</v>
      </c>
      <c r="R68" s="1"/>
      <c r="S68" s="1"/>
      <c r="T68" s="3">
        <f t="shared" si="3"/>
        <v>2900000</v>
      </c>
    </row>
    <row r="69" spans="1:20" ht="39.75" customHeight="1" x14ac:dyDescent="0.25">
      <c r="A69" s="6">
        <v>38</v>
      </c>
      <c r="B69" s="9" t="s">
        <v>94</v>
      </c>
      <c r="C69" s="1">
        <f t="shared" si="7"/>
        <v>450000</v>
      </c>
      <c r="D69" s="1"/>
      <c r="E69" s="1"/>
      <c r="F69" s="1">
        <v>450000</v>
      </c>
      <c r="G69" s="1"/>
      <c r="H69" s="1"/>
      <c r="I69" s="1"/>
      <c r="J69" s="1"/>
      <c r="K69" s="1"/>
      <c r="L69" s="1"/>
      <c r="M69" s="1"/>
      <c r="N69" s="1"/>
      <c r="O69" s="1"/>
      <c r="P69" s="3">
        <f t="shared" ref="P69:P134" si="10">C69-O69</f>
        <v>450000</v>
      </c>
      <c r="Q69" s="3">
        <f t="shared" si="2"/>
        <v>0</v>
      </c>
      <c r="R69" s="1"/>
      <c r="S69" s="1"/>
      <c r="T69" s="3">
        <f t="shared" ref="T69:T133" si="11">C69-Q69-R69-S69</f>
        <v>450000</v>
      </c>
    </row>
    <row r="70" spans="1:20" ht="30.75" customHeight="1" x14ac:dyDescent="0.25">
      <c r="A70" s="8">
        <v>39</v>
      </c>
      <c r="B70" s="9" t="s">
        <v>202</v>
      </c>
      <c r="C70" s="1">
        <f t="shared" si="7"/>
        <v>5228500</v>
      </c>
      <c r="D70" s="1">
        <v>2000000</v>
      </c>
      <c r="E70" s="1">
        <v>3228500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3">
        <f t="shared" si="10"/>
        <v>5228500</v>
      </c>
      <c r="Q70" s="3">
        <f t="shared" si="2"/>
        <v>0</v>
      </c>
      <c r="R70" s="1"/>
      <c r="S70" s="1"/>
      <c r="T70" s="3">
        <f t="shared" si="11"/>
        <v>5228500</v>
      </c>
    </row>
    <row r="71" spans="1:20" ht="41.25" customHeight="1" x14ac:dyDescent="0.25">
      <c r="A71" s="6">
        <v>40</v>
      </c>
      <c r="B71" s="19" t="s">
        <v>162</v>
      </c>
      <c r="C71" s="12">
        <f t="shared" ref="C71:C133" si="12">D71+E71+F71+G71+H71</f>
        <v>142500000</v>
      </c>
      <c r="D71" s="12">
        <v>22500000</v>
      </c>
      <c r="E71" s="12">
        <v>120000000</v>
      </c>
      <c r="F71" s="12"/>
      <c r="G71" s="12"/>
      <c r="H71" s="1"/>
      <c r="I71" s="1"/>
      <c r="J71" s="1"/>
      <c r="K71" s="1"/>
      <c r="L71" s="1">
        <v>22500000</v>
      </c>
      <c r="M71" s="1"/>
      <c r="N71" s="1"/>
      <c r="O71" s="1"/>
      <c r="P71" s="3">
        <f t="shared" si="10"/>
        <v>142500000</v>
      </c>
      <c r="Q71" s="3">
        <f t="shared" ref="Q71:Q135" si="13">I71+J71+K71+L71+M71</f>
        <v>22500000</v>
      </c>
      <c r="R71" s="1"/>
      <c r="S71" s="1"/>
      <c r="T71" s="3">
        <f t="shared" si="11"/>
        <v>120000000</v>
      </c>
    </row>
    <row r="72" spans="1:20" ht="27" customHeight="1" x14ac:dyDescent="0.25">
      <c r="A72" s="8">
        <v>41</v>
      </c>
      <c r="B72" s="9" t="s">
        <v>268</v>
      </c>
      <c r="C72" s="1">
        <f t="shared" si="12"/>
        <v>6660000</v>
      </c>
      <c r="D72" s="1">
        <v>6660000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>
        <f t="shared" si="10"/>
        <v>6660000</v>
      </c>
      <c r="Q72" s="3">
        <f t="shared" si="13"/>
        <v>0</v>
      </c>
      <c r="R72" s="1"/>
      <c r="S72" s="1"/>
      <c r="T72" s="3">
        <f t="shared" si="11"/>
        <v>6660000</v>
      </c>
    </row>
    <row r="73" spans="1:20" ht="27" customHeight="1" x14ac:dyDescent="0.25">
      <c r="A73" s="6">
        <v>42</v>
      </c>
      <c r="B73" s="9" t="s">
        <v>189</v>
      </c>
      <c r="C73" s="1">
        <f t="shared" si="12"/>
        <v>700000</v>
      </c>
      <c r="D73" s="1"/>
      <c r="E73" s="1"/>
      <c r="F73" s="1">
        <v>700000</v>
      </c>
      <c r="G73" s="1"/>
      <c r="H73" s="1"/>
      <c r="I73" s="1"/>
      <c r="J73" s="1"/>
      <c r="K73" s="1"/>
      <c r="L73" s="1"/>
      <c r="M73" s="1"/>
      <c r="N73" s="1"/>
      <c r="O73" s="1"/>
      <c r="P73" s="3">
        <f t="shared" si="10"/>
        <v>700000</v>
      </c>
      <c r="Q73" s="3">
        <f t="shared" si="13"/>
        <v>0</v>
      </c>
      <c r="R73" s="1"/>
      <c r="S73" s="1"/>
      <c r="T73" s="3">
        <f t="shared" si="11"/>
        <v>700000</v>
      </c>
    </row>
    <row r="74" spans="1:20" ht="27" customHeight="1" x14ac:dyDescent="0.25">
      <c r="A74" s="8">
        <v>43</v>
      </c>
      <c r="B74" s="9" t="s">
        <v>95</v>
      </c>
      <c r="C74" s="1">
        <f t="shared" si="12"/>
        <v>7053140</v>
      </c>
      <c r="D74" s="1">
        <v>7053140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>
        <f t="shared" si="10"/>
        <v>7053140</v>
      </c>
      <c r="Q74" s="3">
        <f t="shared" si="13"/>
        <v>0</v>
      </c>
      <c r="R74" s="1"/>
      <c r="S74" s="1"/>
      <c r="T74" s="3">
        <f t="shared" si="11"/>
        <v>7053140</v>
      </c>
    </row>
    <row r="75" spans="1:20" ht="36.75" customHeight="1" x14ac:dyDescent="0.25">
      <c r="A75" s="6">
        <v>44</v>
      </c>
      <c r="B75" s="9" t="s">
        <v>190</v>
      </c>
      <c r="C75" s="1">
        <f t="shared" si="12"/>
        <v>228000</v>
      </c>
      <c r="D75" s="1"/>
      <c r="E75" s="1"/>
      <c r="F75" s="1"/>
      <c r="G75" s="1">
        <v>228000</v>
      </c>
      <c r="H75" s="1"/>
      <c r="I75" s="1"/>
      <c r="J75" s="1"/>
      <c r="K75" s="1"/>
      <c r="L75" s="1"/>
      <c r="M75" s="1"/>
      <c r="N75" s="1"/>
      <c r="O75" s="1"/>
      <c r="P75" s="3">
        <f t="shared" si="10"/>
        <v>228000</v>
      </c>
      <c r="Q75" s="3">
        <f t="shared" si="13"/>
        <v>0</v>
      </c>
      <c r="R75" s="1"/>
      <c r="S75" s="1"/>
      <c r="T75" s="3">
        <f t="shared" si="11"/>
        <v>228000</v>
      </c>
    </row>
    <row r="76" spans="1:20" ht="25.5" customHeight="1" x14ac:dyDescent="0.25">
      <c r="A76" s="8">
        <v>45</v>
      </c>
      <c r="B76" s="9" t="s">
        <v>96</v>
      </c>
      <c r="C76" s="1">
        <f t="shared" si="12"/>
        <v>3500000</v>
      </c>
      <c r="D76" s="1">
        <v>3500000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>
        <f t="shared" si="10"/>
        <v>3500000</v>
      </c>
      <c r="Q76" s="3">
        <f t="shared" si="13"/>
        <v>0</v>
      </c>
      <c r="R76" s="1"/>
      <c r="S76" s="1"/>
      <c r="T76" s="3">
        <f t="shared" si="11"/>
        <v>3500000</v>
      </c>
    </row>
    <row r="77" spans="1:20" ht="25.5" customHeight="1" x14ac:dyDescent="0.25">
      <c r="A77" s="6">
        <v>46</v>
      </c>
      <c r="B77" s="9" t="s">
        <v>97</v>
      </c>
      <c r="C77" s="1">
        <f t="shared" si="12"/>
        <v>24000000</v>
      </c>
      <c r="D77" s="1"/>
      <c r="E77" s="1">
        <v>24000000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3">
        <f t="shared" si="10"/>
        <v>24000000</v>
      </c>
      <c r="Q77" s="3">
        <f t="shared" si="13"/>
        <v>0</v>
      </c>
      <c r="R77" s="1"/>
      <c r="S77" s="1"/>
      <c r="T77" s="3">
        <f t="shared" si="11"/>
        <v>24000000</v>
      </c>
    </row>
    <row r="78" spans="1:20" ht="25.5" customHeight="1" x14ac:dyDescent="0.25">
      <c r="A78" s="8">
        <v>47</v>
      </c>
      <c r="B78" s="9" t="s">
        <v>114</v>
      </c>
      <c r="C78" s="1">
        <f t="shared" si="12"/>
        <v>7350000</v>
      </c>
      <c r="D78" s="1">
        <v>7350000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>
        <f t="shared" si="10"/>
        <v>7350000</v>
      </c>
      <c r="Q78" s="3">
        <f t="shared" si="13"/>
        <v>0</v>
      </c>
      <c r="R78" s="1"/>
      <c r="S78" s="1"/>
      <c r="T78" s="3">
        <f t="shared" si="11"/>
        <v>7350000</v>
      </c>
    </row>
    <row r="79" spans="1:20" ht="42.75" customHeight="1" x14ac:dyDescent="0.25">
      <c r="A79" s="6">
        <v>48</v>
      </c>
      <c r="B79" s="9" t="s">
        <v>102</v>
      </c>
      <c r="C79" s="1">
        <f t="shared" si="12"/>
        <v>10000000</v>
      </c>
      <c r="D79" s="1"/>
      <c r="E79" s="1">
        <v>10000000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3">
        <f t="shared" si="10"/>
        <v>10000000</v>
      </c>
      <c r="Q79" s="3">
        <f t="shared" si="13"/>
        <v>0</v>
      </c>
      <c r="R79" s="1"/>
      <c r="S79" s="1"/>
      <c r="T79" s="3">
        <f t="shared" si="11"/>
        <v>10000000</v>
      </c>
    </row>
    <row r="80" spans="1:20" ht="40.5" customHeight="1" x14ac:dyDescent="0.25">
      <c r="A80" s="8">
        <v>49</v>
      </c>
      <c r="B80" s="9" t="s">
        <v>103</v>
      </c>
      <c r="C80" s="1">
        <f t="shared" si="12"/>
        <v>250000</v>
      </c>
      <c r="D80" s="1">
        <v>250000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>
        <f t="shared" si="10"/>
        <v>250000</v>
      </c>
      <c r="Q80" s="3">
        <f t="shared" si="13"/>
        <v>0</v>
      </c>
      <c r="R80" s="1"/>
      <c r="S80" s="1"/>
      <c r="T80" s="3">
        <f t="shared" si="11"/>
        <v>250000</v>
      </c>
    </row>
    <row r="81" spans="1:20" ht="38.25" customHeight="1" x14ac:dyDescent="0.25">
      <c r="A81" s="6">
        <v>50</v>
      </c>
      <c r="B81" s="9" t="s">
        <v>104</v>
      </c>
      <c r="C81" s="1">
        <f t="shared" si="12"/>
        <v>390000</v>
      </c>
      <c r="D81" s="1"/>
      <c r="E81" s="1"/>
      <c r="F81" s="1">
        <v>390000</v>
      </c>
      <c r="G81" s="1"/>
      <c r="H81" s="1"/>
      <c r="I81" s="1"/>
      <c r="J81" s="1"/>
      <c r="K81" s="1"/>
      <c r="L81" s="1"/>
      <c r="M81" s="1"/>
      <c r="N81" s="1"/>
      <c r="O81" s="1"/>
      <c r="P81" s="3">
        <f t="shared" si="10"/>
        <v>390000</v>
      </c>
      <c r="Q81" s="3">
        <f t="shared" si="13"/>
        <v>0</v>
      </c>
      <c r="R81" s="1"/>
      <c r="S81" s="1"/>
      <c r="T81" s="3">
        <f t="shared" si="11"/>
        <v>390000</v>
      </c>
    </row>
    <row r="82" spans="1:20" ht="50.25" customHeight="1" x14ac:dyDescent="0.25">
      <c r="A82" s="8">
        <v>51</v>
      </c>
      <c r="B82" s="9" t="s">
        <v>191</v>
      </c>
      <c r="C82" s="1">
        <f t="shared" si="12"/>
        <v>2920000</v>
      </c>
      <c r="D82" s="1">
        <v>1120000</v>
      </c>
      <c r="E82" s="1"/>
      <c r="F82" s="1"/>
      <c r="G82" s="1">
        <v>900000</v>
      </c>
      <c r="H82" s="1">
        <v>900000</v>
      </c>
      <c r="I82" s="1"/>
      <c r="J82" s="1"/>
      <c r="K82" s="1"/>
      <c r="L82" s="1"/>
      <c r="M82" s="1"/>
      <c r="N82" s="1"/>
      <c r="O82" s="1"/>
      <c r="P82" s="3">
        <f t="shared" si="10"/>
        <v>2920000</v>
      </c>
      <c r="Q82" s="3">
        <f t="shared" si="13"/>
        <v>0</v>
      </c>
      <c r="R82" s="1"/>
      <c r="S82" s="1"/>
      <c r="T82" s="3">
        <f t="shared" si="11"/>
        <v>2920000</v>
      </c>
    </row>
    <row r="83" spans="1:20" ht="57.75" customHeight="1" x14ac:dyDescent="0.25">
      <c r="A83" s="6">
        <v>52</v>
      </c>
      <c r="B83" s="9" t="s">
        <v>105</v>
      </c>
      <c r="C83" s="1">
        <f t="shared" si="12"/>
        <v>108000000</v>
      </c>
      <c r="D83" s="1">
        <v>108000000</v>
      </c>
      <c r="E83" s="1"/>
      <c r="F83" s="1"/>
      <c r="G83" s="1"/>
      <c r="H83" s="1"/>
      <c r="I83" s="1"/>
      <c r="J83" s="1"/>
      <c r="K83" s="1"/>
      <c r="L83" s="1">
        <v>108000000</v>
      </c>
      <c r="M83" s="1"/>
      <c r="N83" s="1"/>
      <c r="O83" s="1"/>
      <c r="P83" s="3">
        <f t="shared" si="10"/>
        <v>108000000</v>
      </c>
      <c r="Q83" s="3">
        <f t="shared" si="13"/>
        <v>108000000</v>
      </c>
      <c r="R83" s="1"/>
      <c r="S83" s="1"/>
      <c r="T83" s="3">
        <f t="shared" si="11"/>
        <v>0</v>
      </c>
    </row>
    <row r="84" spans="1:20" ht="46.5" customHeight="1" x14ac:dyDescent="0.25">
      <c r="A84" s="8">
        <v>53</v>
      </c>
      <c r="B84" s="9" t="s">
        <v>192</v>
      </c>
      <c r="C84" s="1">
        <f t="shared" si="12"/>
        <v>2867000</v>
      </c>
      <c r="D84" s="1">
        <v>1000000</v>
      </c>
      <c r="E84" s="1">
        <v>867000</v>
      </c>
      <c r="F84" s="1">
        <v>1000000</v>
      </c>
      <c r="G84" s="1"/>
      <c r="H84" s="1"/>
      <c r="I84" s="1"/>
      <c r="J84" s="1"/>
      <c r="K84" s="1"/>
      <c r="L84" s="1"/>
      <c r="M84" s="1"/>
      <c r="N84" s="1"/>
      <c r="O84" s="1"/>
      <c r="P84" s="3">
        <f t="shared" si="10"/>
        <v>2867000</v>
      </c>
      <c r="Q84" s="3">
        <f t="shared" si="13"/>
        <v>0</v>
      </c>
      <c r="R84" s="1"/>
      <c r="S84" s="1"/>
      <c r="T84" s="3">
        <f t="shared" si="11"/>
        <v>2867000</v>
      </c>
    </row>
    <row r="85" spans="1:20" ht="35.25" customHeight="1" x14ac:dyDescent="0.25">
      <c r="A85" s="6">
        <v>54</v>
      </c>
      <c r="B85" s="9" t="s">
        <v>106</v>
      </c>
      <c r="C85" s="1">
        <f t="shared" si="12"/>
        <v>1500000</v>
      </c>
      <c r="D85" s="1"/>
      <c r="E85" s="1">
        <v>1500000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3">
        <f t="shared" si="10"/>
        <v>1500000</v>
      </c>
      <c r="Q85" s="3">
        <f t="shared" si="13"/>
        <v>0</v>
      </c>
      <c r="R85" s="1"/>
      <c r="S85" s="1"/>
      <c r="T85" s="3">
        <f t="shared" si="11"/>
        <v>1500000</v>
      </c>
    </row>
    <row r="86" spans="1:20" ht="39.75" customHeight="1" x14ac:dyDescent="0.25">
      <c r="A86" s="8">
        <v>55</v>
      </c>
      <c r="B86" s="9" t="s">
        <v>107</v>
      </c>
      <c r="C86" s="1">
        <f t="shared" si="12"/>
        <v>10000000</v>
      </c>
      <c r="D86" s="1"/>
      <c r="E86" s="1"/>
      <c r="F86" s="1">
        <v>10000000</v>
      </c>
      <c r="G86" s="1"/>
      <c r="H86" s="1"/>
      <c r="I86" s="1"/>
      <c r="J86" s="1"/>
      <c r="K86" s="1"/>
      <c r="L86" s="1"/>
      <c r="M86" s="1"/>
      <c r="N86" s="1"/>
      <c r="O86" s="1"/>
      <c r="P86" s="3">
        <f t="shared" si="10"/>
        <v>10000000</v>
      </c>
      <c r="Q86" s="3">
        <f t="shared" si="13"/>
        <v>0</v>
      </c>
      <c r="R86" s="1"/>
      <c r="S86" s="1"/>
      <c r="T86" s="3">
        <f t="shared" si="11"/>
        <v>10000000</v>
      </c>
    </row>
    <row r="87" spans="1:20" ht="53.25" customHeight="1" x14ac:dyDescent="0.25">
      <c r="A87" s="6">
        <v>56</v>
      </c>
      <c r="B87" s="9" t="s">
        <v>246</v>
      </c>
      <c r="C87" s="1">
        <f t="shared" si="12"/>
        <v>355000</v>
      </c>
      <c r="D87" s="1">
        <v>355000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>
        <f t="shared" si="10"/>
        <v>355000</v>
      </c>
      <c r="Q87" s="3">
        <f t="shared" si="13"/>
        <v>0</v>
      </c>
      <c r="R87" s="1"/>
      <c r="S87" s="1"/>
      <c r="T87" s="3">
        <f t="shared" si="11"/>
        <v>355000</v>
      </c>
    </row>
    <row r="88" spans="1:20" ht="42.75" customHeight="1" x14ac:dyDescent="0.25">
      <c r="A88" s="8">
        <v>57</v>
      </c>
      <c r="B88" s="9" t="s">
        <v>193</v>
      </c>
      <c r="C88" s="1">
        <f t="shared" si="12"/>
        <v>300000</v>
      </c>
      <c r="D88" s="1">
        <v>300000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>
        <f t="shared" si="10"/>
        <v>300000</v>
      </c>
      <c r="Q88" s="3">
        <f t="shared" si="13"/>
        <v>0</v>
      </c>
      <c r="R88" s="1"/>
      <c r="S88" s="1"/>
      <c r="T88" s="3">
        <f t="shared" si="11"/>
        <v>300000</v>
      </c>
    </row>
    <row r="89" spans="1:20" ht="71.25" customHeight="1" x14ac:dyDescent="0.25">
      <c r="A89" s="6">
        <v>58</v>
      </c>
      <c r="B89" s="9" t="s">
        <v>197</v>
      </c>
      <c r="C89" s="1">
        <f t="shared" si="12"/>
        <v>1259000</v>
      </c>
      <c r="D89" s="1"/>
      <c r="E89" s="1">
        <v>1259000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3">
        <f t="shared" si="10"/>
        <v>1259000</v>
      </c>
      <c r="Q89" s="3">
        <f t="shared" si="13"/>
        <v>0</v>
      </c>
      <c r="R89" s="1"/>
      <c r="S89" s="1"/>
      <c r="T89" s="3">
        <f t="shared" si="11"/>
        <v>1259000</v>
      </c>
    </row>
    <row r="90" spans="1:20" ht="58.5" customHeight="1" x14ac:dyDescent="0.25">
      <c r="A90" s="8">
        <v>59</v>
      </c>
      <c r="B90" s="9" t="s">
        <v>247</v>
      </c>
      <c r="C90" s="1">
        <f t="shared" si="12"/>
        <v>780000</v>
      </c>
      <c r="D90" s="1"/>
      <c r="E90" s="1"/>
      <c r="F90" s="1"/>
      <c r="G90" s="1">
        <v>780000</v>
      </c>
      <c r="H90" s="1"/>
      <c r="I90" s="1"/>
      <c r="J90" s="1"/>
      <c r="K90" s="1"/>
      <c r="L90" s="1"/>
      <c r="M90" s="1"/>
      <c r="N90" s="1"/>
      <c r="O90" s="1"/>
      <c r="P90" s="3">
        <f t="shared" si="10"/>
        <v>780000</v>
      </c>
      <c r="Q90" s="3">
        <f t="shared" si="13"/>
        <v>0</v>
      </c>
      <c r="R90" s="1"/>
      <c r="S90" s="1"/>
      <c r="T90" s="3">
        <f t="shared" si="11"/>
        <v>780000</v>
      </c>
    </row>
    <row r="91" spans="1:20" s="5" customFormat="1" ht="38.25" customHeight="1" x14ac:dyDescent="0.25">
      <c r="A91" s="4" t="s">
        <v>25</v>
      </c>
      <c r="B91" s="7" t="s">
        <v>54</v>
      </c>
      <c r="C91" s="3">
        <f>C92+C93+C94+C95+C96+C97+C98+C99+C100+C101+C102+C103+C104</f>
        <v>1231949253.2756252</v>
      </c>
      <c r="D91" s="3">
        <f t="shared" ref="D91:T91" si="14">D92+D93+D94+D95+D96+D97+D98+D99+D100+D101+D102+D103+D104</f>
        <v>254814100</v>
      </c>
      <c r="E91" s="3">
        <f t="shared" si="14"/>
        <v>351389805</v>
      </c>
      <c r="F91" s="3">
        <f t="shared" si="14"/>
        <v>212951295.25</v>
      </c>
      <c r="G91" s="3">
        <f t="shared" si="14"/>
        <v>200066460.01250002</v>
      </c>
      <c r="H91" s="3">
        <f t="shared" si="14"/>
        <v>212727593.01312503</v>
      </c>
      <c r="I91" s="3">
        <f t="shared" si="14"/>
        <v>151714100</v>
      </c>
      <c r="J91" s="3">
        <f t="shared" si="14"/>
        <v>0</v>
      </c>
      <c r="K91" s="3">
        <f t="shared" si="14"/>
        <v>0</v>
      </c>
      <c r="L91" s="3">
        <f t="shared" si="14"/>
        <v>200000000</v>
      </c>
      <c r="M91" s="3">
        <f t="shared" si="14"/>
        <v>0</v>
      </c>
      <c r="N91" s="3">
        <f t="shared" si="14"/>
        <v>0</v>
      </c>
      <c r="O91" s="3">
        <f t="shared" si="14"/>
        <v>844226753</v>
      </c>
      <c r="P91" s="3">
        <f t="shared" si="14"/>
        <v>387722500.27562511</v>
      </c>
      <c r="Q91" s="3">
        <f t="shared" si="14"/>
        <v>351714100</v>
      </c>
      <c r="R91" s="3">
        <f t="shared" si="14"/>
        <v>0</v>
      </c>
      <c r="S91" s="3">
        <f t="shared" si="14"/>
        <v>0</v>
      </c>
      <c r="T91" s="3">
        <f t="shared" si="14"/>
        <v>880235153.27562511</v>
      </c>
    </row>
    <row r="92" spans="1:20" s="5" customFormat="1" ht="39" customHeight="1" x14ac:dyDescent="0.25">
      <c r="A92" s="8">
        <v>1</v>
      </c>
      <c r="B92" s="9" t="s">
        <v>215</v>
      </c>
      <c r="C92" s="1">
        <f t="shared" si="12"/>
        <v>781954733.27562511</v>
      </c>
      <c r="D92" s="1">
        <v>141514100</v>
      </c>
      <c r="E92" s="1">
        <f>D92*105%</f>
        <v>148589805</v>
      </c>
      <c r="F92" s="1">
        <f t="shared" ref="F92:H92" si="15">E92*105%</f>
        <v>156019295.25</v>
      </c>
      <c r="G92" s="1">
        <f t="shared" si="15"/>
        <v>163820260.01250002</v>
      </c>
      <c r="H92" s="1">
        <f t="shared" si="15"/>
        <v>172011273.01312503</v>
      </c>
      <c r="I92" s="1">
        <v>141514100</v>
      </c>
      <c r="J92" s="3"/>
      <c r="K92" s="3"/>
      <c r="L92" s="3"/>
      <c r="M92" s="3"/>
      <c r="N92" s="3"/>
      <c r="O92" s="1">
        <v>781954733</v>
      </c>
      <c r="P92" s="3">
        <f t="shared" si="10"/>
        <v>0.27562510967254639</v>
      </c>
      <c r="Q92" s="3">
        <f t="shared" si="13"/>
        <v>141514100</v>
      </c>
      <c r="R92" s="1"/>
      <c r="S92" s="1"/>
      <c r="T92" s="3">
        <f t="shared" si="11"/>
        <v>640440633.27562511</v>
      </c>
    </row>
    <row r="93" spans="1:20" s="5" customFormat="1" ht="26.25" customHeight="1" x14ac:dyDescent="0.25">
      <c r="A93" s="8">
        <v>2</v>
      </c>
      <c r="B93" s="9" t="s">
        <v>111</v>
      </c>
      <c r="C93" s="1">
        <f t="shared" si="12"/>
        <v>62272020.000000007</v>
      </c>
      <c r="D93" s="1">
        <v>10200000</v>
      </c>
      <c r="E93" s="1">
        <f>D93*110%</f>
        <v>11220000</v>
      </c>
      <c r="F93" s="1">
        <f t="shared" ref="F93:H93" si="16">E93*110%</f>
        <v>12342000.000000002</v>
      </c>
      <c r="G93" s="1">
        <f t="shared" si="16"/>
        <v>13576200.000000004</v>
      </c>
      <c r="H93" s="1">
        <f t="shared" si="16"/>
        <v>14933820.000000006</v>
      </c>
      <c r="I93" s="1">
        <v>10200000</v>
      </c>
      <c r="J93" s="3"/>
      <c r="K93" s="3"/>
      <c r="L93" s="3"/>
      <c r="M93" s="3"/>
      <c r="N93" s="3"/>
      <c r="O93" s="1">
        <f>C93</f>
        <v>62272020.000000007</v>
      </c>
      <c r="P93" s="3">
        <f t="shared" si="10"/>
        <v>0</v>
      </c>
      <c r="Q93" s="3">
        <f t="shared" si="13"/>
        <v>10200000</v>
      </c>
      <c r="R93" s="1"/>
      <c r="S93" s="1"/>
      <c r="T93" s="3">
        <f t="shared" si="11"/>
        <v>52072020.000000007</v>
      </c>
    </row>
    <row r="94" spans="1:20" ht="41.25" customHeight="1" x14ac:dyDescent="0.25">
      <c r="A94" s="8">
        <v>3</v>
      </c>
      <c r="B94" s="9" t="s">
        <v>108</v>
      </c>
      <c r="C94" s="1">
        <f t="shared" si="12"/>
        <v>200000000</v>
      </c>
      <c r="D94" s="1">
        <v>100000000</v>
      </c>
      <c r="E94" s="1">
        <v>100000000</v>
      </c>
      <c r="F94" s="1"/>
      <c r="G94" s="1"/>
      <c r="H94" s="1"/>
      <c r="I94" s="1"/>
      <c r="J94" s="1"/>
      <c r="K94" s="1"/>
      <c r="L94" s="1">
        <v>200000000</v>
      </c>
      <c r="M94" s="1"/>
      <c r="N94" s="1"/>
      <c r="O94" s="1"/>
      <c r="P94" s="3">
        <f t="shared" si="10"/>
        <v>200000000</v>
      </c>
      <c r="Q94" s="3">
        <f t="shared" si="13"/>
        <v>200000000</v>
      </c>
      <c r="R94" s="1"/>
      <c r="S94" s="1"/>
      <c r="T94" s="3">
        <f t="shared" si="11"/>
        <v>0</v>
      </c>
    </row>
    <row r="95" spans="1:20" ht="39.75" customHeight="1" x14ac:dyDescent="0.25">
      <c r="A95" s="8">
        <v>4</v>
      </c>
      <c r="B95" s="9" t="s">
        <v>211</v>
      </c>
      <c r="C95" s="1">
        <f t="shared" si="12"/>
        <v>108642500</v>
      </c>
      <c r="D95" s="1">
        <v>1100000</v>
      </c>
      <c r="E95" s="1">
        <v>44500000</v>
      </c>
      <c r="F95" s="1">
        <v>30790000</v>
      </c>
      <c r="G95" s="1">
        <v>18170000</v>
      </c>
      <c r="H95" s="1">
        <v>14082500</v>
      </c>
      <c r="I95" s="1"/>
      <c r="J95" s="1"/>
      <c r="K95" s="1"/>
      <c r="L95" s="1"/>
      <c r="M95" s="1"/>
      <c r="N95" s="1"/>
      <c r="O95" s="1"/>
      <c r="P95" s="3">
        <f t="shared" si="10"/>
        <v>108642500</v>
      </c>
      <c r="Q95" s="3">
        <f t="shared" si="13"/>
        <v>0</v>
      </c>
      <c r="R95" s="1"/>
      <c r="S95" s="1"/>
      <c r="T95" s="3">
        <f t="shared" si="11"/>
        <v>108642500</v>
      </c>
    </row>
    <row r="96" spans="1:20" ht="42.75" customHeight="1" x14ac:dyDescent="0.25">
      <c r="A96" s="8">
        <v>5</v>
      </c>
      <c r="B96" s="9" t="s">
        <v>109</v>
      </c>
      <c r="C96" s="1">
        <f t="shared" si="12"/>
        <v>1000000</v>
      </c>
      <c r="D96" s="1"/>
      <c r="E96" s="1">
        <v>1000000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3">
        <f t="shared" si="10"/>
        <v>1000000</v>
      </c>
      <c r="Q96" s="3">
        <f t="shared" si="13"/>
        <v>0</v>
      </c>
      <c r="R96" s="1"/>
      <c r="S96" s="1"/>
      <c r="T96" s="3">
        <f t="shared" si="11"/>
        <v>1000000</v>
      </c>
    </row>
    <row r="97" spans="1:20" ht="26.25" customHeight="1" x14ac:dyDescent="0.25">
      <c r="A97" s="8">
        <v>6</v>
      </c>
      <c r="B97" s="9" t="s">
        <v>110</v>
      </c>
      <c r="C97" s="1">
        <f t="shared" si="12"/>
        <v>10000000</v>
      </c>
      <c r="D97" s="1"/>
      <c r="E97" s="1">
        <v>10000000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3">
        <f>C97-O97</f>
        <v>10000000</v>
      </c>
      <c r="Q97" s="3">
        <f t="shared" si="13"/>
        <v>0</v>
      </c>
      <c r="R97" s="1"/>
      <c r="S97" s="1"/>
      <c r="T97" s="3">
        <f t="shared" si="11"/>
        <v>10000000</v>
      </c>
    </row>
    <row r="98" spans="1:20" ht="26.25" customHeight="1" x14ac:dyDescent="0.25">
      <c r="A98" s="8">
        <v>7</v>
      </c>
      <c r="B98" s="9" t="s">
        <v>209</v>
      </c>
      <c r="C98" s="1">
        <f t="shared" si="12"/>
        <v>11700000</v>
      </c>
      <c r="D98" s="1"/>
      <c r="E98" s="1"/>
      <c r="F98" s="1"/>
      <c r="G98" s="1"/>
      <c r="H98" s="1">
        <v>11700000</v>
      </c>
      <c r="I98" s="1"/>
      <c r="J98" s="1"/>
      <c r="K98" s="1"/>
      <c r="L98" s="1"/>
      <c r="M98" s="1"/>
      <c r="N98" s="1"/>
      <c r="O98" s="1"/>
      <c r="P98" s="3">
        <f t="shared" si="10"/>
        <v>11700000</v>
      </c>
      <c r="Q98" s="3">
        <f t="shared" si="13"/>
        <v>0</v>
      </c>
      <c r="R98" s="1"/>
      <c r="S98" s="1"/>
      <c r="T98" s="3">
        <f t="shared" si="11"/>
        <v>11700000</v>
      </c>
    </row>
    <row r="99" spans="1:20" ht="54.75" customHeight="1" x14ac:dyDescent="0.25">
      <c r="A99" s="8">
        <v>8</v>
      </c>
      <c r="B99" s="9" t="s">
        <v>219</v>
      </c>
      <c r="C99" s="1">
        <f t="shared" si="12"/>
        <v>22700000</v>
      </c>
      <c r="D99" s="1"/>
      <c r="E99" s="1">
        <v>22700000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3">
        <f t="shared" si="10"/>
        <v>22700000</v>
      </c>
      <c r="Q99" s="3">
        <f t="shared" si="13"/>
        <v>0</v>
      </c>
      <c r="R99" s="1"/>
      <c r="S99" s="1"/>
      <c r="T99" s="3">
        <f t="shared" si="11"/>
        <v>22700000</v>
      </c>
    </row>
    <row r="100" spans="1:20" ht="32.25" customHeight="1" x14ac:dyDescent="0.25">
      <c r="A100" s="8">
        <v>9</v>
      </c>
      <c r="B100" s="19" t="s">
        <v>208</v>
      </c>
      <c r="C100" s="1">
        <f t="shared" si="12"/>
        <v>2000000</v>
      </c>
      <c r="D100" s="1">
        <v>2000000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>
        <f t="shared" si="10"/>
        <v>2000000</v>
      </c>
      <c r="Q100" s="3">
        <f t="shared" si="13"/>
        <v>0</v>
      </c>
      <c r="R100" s="1"/>
      <c r="S100" s="1"/>
      <c r="T100" s="3">
        <f t="shared" si="11"/>
        <v>2000000</v>
      </c>
    </row>
    <row r="101" spans="1:20" ht="25.5" customHeight="1" x14ac:dyDescent="0.25">
      <c r="A101" s="8">
        <v>10</v>
      </c>
      <c r="B101" s="9" t="s">
        <v>248</v>
      </c>
      <c r="C101" s="1">
        <f t="shared" si="12"/>
        <v>8000000</v>
      </c>
      <c r="D101" s="1"/>
      <c r="E101" s="1"/>
      <c r="F101" s="1">
        <v>8000000</v>
      </c>
      <c r="G101" s="1"/>
      <c r="H101" s="1"/>
      <c r="I101" s="1"/>
      <c r="J101" s="1"/>
      <c r="K101" s="1"/>
      <c r="L101" s="1"/>
      <c r="M101" s="1"/>
      <c r="N101" s="1"/>
      <c r="O101" s="1"/>
      <c r="P101" s="3">
        <f t="shared" si="10"/>
        <v>8000000</v>
      </c>
      <c r="Q101" s="3">
        <f t="shared" si="13"/>
        <v>0</v>
      </c>
      <c r="R101" s="1"/>
      <c r="S101" s="1"/>
      <c r="T101" s="3">
        <f t="shared" si="11"/>
        <v>8000000</v>
      </c>
    </row>
    <row r="102" spans="1:20" ht="25.5" customHeight="1" x14ac:dyDescent="0.25">
      <c r="A102" s="8">
        <v>11</v>
      </c>
      <c r="B102" s="9" t="s">
        <v>75</v>
      </c>
      <c r="C102" s="1">
        <f t="shared" si="12"/>
        <v>1300000</v>
      </c>
      <c r="D102" s="1"/>
      <c r="E102" s="1"/>
      <c r="F102" s="1">
        <v>1300000</v>
      </c>
      <c r="G102" s="1"/>
      <c r="H102" s="1"/>
      <c r="I102" s="1"/>
      <c r="J102" s="1"/>
      <c r="K102" s="1"/>
      <c r="L102" s="1"/>
      <c r="M102" s="1"/>
      <c r="N102" s="1"/>
      <c r="O102" s="1"/>
      <c r="P102" s="3">
        <f t="shared" si="10"/>
        <v>1300000</v>
      </c>
      <c r="Q102" s="3">
        <f t="shared" si="13"/>
        <v>0</v>
      </c>
      <c r="R102" s="1"/>
      <c r="S102" s="1"/>
      <c r="T102" s="3">
        <f t="shared" si="11"/>
        <v>1300000</v>
      </c>
    </row>
    <row r="103" spans="1:20" ht="25.5" customHeight="1" x14ac:dyDescent="0.25">
      <c r="A103" s="8">
        <v>12</v>
      </c>
      <c r="B103" s="9" t="s">
        <v>163</v>
      </c>
      <c r="C103" s="1">
        <f t="shared" si="12"/>
        <v>13380000</v>
      </c>
      <c r="D103" s="1"/>
      <c r="E103" s="1">
        <v>13380000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>
        <f t="shared" si="10"/>
        <v>13380000</v>
      </c>
      <c r="Q103" s="3">
        <f t="shared" si="13"/>
        <v>0</v>
      </c>
      <c r="R103" s="1"/>
      <c r="S103" s="1"/>
      <c r="T103" s="3">
        <f t="shared" si="11"/>
        <v>13380000</v>
      </c>
    </row>
    <row r="104" spans="1:20" ht="25.5" customHeight="1" x14ac:dyDescent="0.25">
      <c r="A104" s="8">
        <v>13</v>
      </c>
      <c r="B104" s="9" t="s">
        <v>76</v>
      </c>
      <c r="C104" s="1">
        <f t="shared" si="12"/>
        <v>9000000</v>
      </c>
      <c r="D104" s="1"/>
      <c r="E104" s="1"/>
      <c r="F104" s="1">
        <v>4500000</v>
      </c>
      <c r="G104" s="1">
        <v>4500000</v>
      </c>
      <c r="H104" s="1"/>
      <c r="I104" s="1"/>
      <c r="J104" s="1"/>
      <c r="K104" s="1"/>
      <c r="L104" s="1"/>
      <c r="M104" s="1"/>
      <c r="N104" s="1"/>
      <c r="O104" s="1"/>
      <c r="P104" s="3">
        <f t="shared" si="10"/>
        <v>9000000</v>
      </c>
      <c r="Q104" s="3">
        <f t="shared" si="13"/>
        <v>0</v>
      </c>
      <c r="R104" s="1"/>
      <c r="S104" s="1"/>
      <c r="T104" s="3">
        <f t="shared" si="11"/>
        <v>9000000</v>
      </c>
    </row>
    <row r="105" spans="1:20" s="5" customFormat="1" ht="24.75" customHeight="1" x14ac:dyDescent="0.25">
      <c r="A105" s="4" t="s">
        <v>26</v>
      </c>
      <c r="B105" s="7" t="s">
        <v>27</v>
      </c>
      <c r="C105" s="3">
        <f>C106+C107+C108+C109</f>
        <v>110792925.201875</v>
      </c>
      <c r="D105" s="3">
        <f t="shared" ref="D105:T105" si="17">D106+D107+D108+D109</f>
        <v>26808300</v>
      </c>
      <c r="E105" s="3">
        <f t="shared" si="17"/>
        <v>19432415</v>
      </c>
      <c r="F105" s="3">
        <f t="shared" si="17"/>
        <v>21699035.75</v>
      </c>
      <c r="G105" s="3">
        <f t="shared" si="17"/>
        <v>21003987.537500001</v>
      </c>
      <c r="H105" s="3">
        <f t="shared" si="17"/>
        <v>21849186.914375003</v>
      </c>
      <c r="I105" s="3">
        <f t="shared" si="17"/>
        <v>25308300</v>
      </c>
      <c r="J105" s="3">
        <f t="shared" si="17"/>
        <v>0</v>
      </c>
      <c r="K105" s="3">
        <f t="shared" si="17"/>
        <v>0</v>
      </c>
      <c r="L105" s="3">
        <f t="shared" si="17"/>
        <v>0</v>
      </c>
      <c r="M105" s="3">
        <f t="shared" si="17"/>
        <v>0</v>
      </c>
      <c r="N105" s="3">
        <f t="shared" si="17"/>
        <v>0</v>
      </c>
      <c r="O105" s="3">
        <f t="shared" si="17"/>
        <v>101186925</v>
      </c>
      <c r="P105" s="3">
        <f t="shared" si="17"/>
        <v>9606000.2018750012</v>
      </c>
      <c r="Q105" s="3">
        <f t="shared" si="17"/>
        <v>25308300</v>
      </c>
      <c r="R105" s="3">
        <f t="shared" si="17"/>
        <v>0</v>
      </c>
      <c r="S105" s="3">
        <f t="shared" si="17"/>
        <v>0</v>
      </c>
      <c r="T105" s="3">
        <f t="shared" si="17"/>
        <v>85484625.201875001</v>
      </c>
    </row>
    <row r="106" spans="1:20" ht="58.5" customHeight="1" x14ac:dyDescent="0.25">
      <c r="A106" s="6">
        <v>1</v>
      </c>
      <c r="B106" s="9" t="s">
        <v>263</v>
      </c>
      <c r="C106" s="1">
        <f t="shared" si="12"/>
        <v>20500000</v>
      </c>
      <c r="D106" s="1">
        <v>4100000</v>
      </c>
      <c r="E106" s="1">
        <v>4100000</v>
      </c>
      <c r="F106" s="1">
        <v>4100000</v>
      </c>
      <c r="G106" s="1">
        <v>4100000</v>
      </c>
      <c r="H106" s="1">
        <v>4100000</v>
      </c>
      <c r="I106" s="1">
        <v>4100000</v>
      </c>
      <c r="J106" s="1"/>
      <c r="K106" s="1"/>
      <c r="L106" s="1"/>
      <c r="M106" s="1"/>
      <c r="N106" s="1"/>
      <c r="O106" s="1">
        <v>20500000</v>
      </c>
      <c r="P106" s="3">
        <f t="shared" si="10"/>
        <v>0</v>
      </c>
      <c r="Q106" s="3">
        <f t="shared" si="13"/>
        <v>4100000</v>
      </c>
      <c r="R106" s="1"/>
      <c r="S106" s="1"/>
      <c r="T106" s="3">
        <f t="shared" si="11"/>
        <v>16400000</v>
      </c>
    </row>
    <row r="107" spans="1:20" ht="29.25" customHeight="1" x14ac:dyDescent="0.25">
      <c r="A107" s="6">
        <v>2</v>
      </c>
      <c r="B107" s="9" t="s">
        <v>249</v>
      </c>
      <c r="C107" s="1">
        <f t="shared" si="12"/>
        <v>80686925.201875001</v>
      </c>
      <c r="D107" s="1">
        <v>14602300</v>
      </c>
      <c r="E107" s="1">
        <f>D107*105%</f>
        <v>15332415</v>
      </c>
      <c r="F107" s="1">
        <f t="shared" ref="F107:H107" si="18">E107*105%</f>
        <v>16099035.75</v>
      </c>
      <c r="G107" s="1">
        <f t="shared" si="18"/>
        <v>16903987.537500001</v>
      </c>
      <c r="H107" s="1">
        <f t="shared" si="18"/>
        <v>17749186.914375003</v>
      </c>
      <c r="I107" s="1">
        <v>14602300</v>
      </c>
      <c r="J107" s="1"/>
      <c r="K107" s="1"/>
      <c r="L107" s="1"/>
      <c r="M107" s="1"/>
      <c r="N107" s="1"/>
      <c r="O107" s="1">
        <v>80686925</v>
      </c>
      <c r="P107" s="3">
        <f t="shared" si="10"/>
        <v>0.2018750011920929</v>
      </c>
      <c r="Q107" s="3">
        <f t="shared" si="13"/>
        <v>14602300</v>
      </c>
      <c r="R107" s="1"/>
      <c r="S107" s="1"/>
      <c r="T107" s="3">
        <f t="shared" si="11"/>
        <v>66084625.201875001</v>
      </c>
    </row>
    <row r="108" spans="1:20" ht="37.5" customHeight="1" x14ac:dyDescent="0.25">
      <c r="A108" s="6">
        <v>3</v>
      </c>
      <c r="B108" s="9" t="s">
        <v>250</v>
      </c>
      <c r="C108" s="1">
        <f t="shared" si="12"/>
        <v>6606000</v>
      </c>
      <c r="D108" s="1">
        <v>6606000</v>
      </c>
      <c r="E108" s="1"/>
      <c r="F108" s="1"/>
      <c r="G108" s="1"/>
      <c r="H108" s="1"/>
      <c r="I108" s="1">
        <v>6606000</v>
      </c>
      <c r="J108" s="1"/>
      <c r="K108" s="1"/>
      <c r="L108" s="1"/>
      <c r="M108" s="1"/>
      <c r="N108" s="1"/>
      <c r="O108" s="1"/>
      <c r="P108" s="3">
        <f t="shared" si="10"/>
        <v>6606000</v>
      </c>
      <c r="Q108" s="3">
        <f t="shared" si="13"/>
        <v>6606000</v>
      </c>
      <c r="R108" s="1"/>
      <c r="S108" s="1"/>
      <c r="T108" s="3">
        <f t="shared" si="11"/>
        <v>0</v>
      </c>
    </row>
    <row r="109" spans="1:20" ht="52.5" customHeight="1" x14ac:dyDescent="0.25">
      <c r="A109" s="6">
        <v>4</v>
      </c>
      <c r="B109" s="9" t="s">
        <v>251</v>
      </c>
      <c r="C109" s="1">
        <f t="shared" si="12"/>
        <v>3000000</v>
      </c>
      <c r="D109" s="1">
        <v>1500000</v>
      </c>
      <c r="E109" s="1"/>
      <c r="F109" s="1">
        <v>1500000</v>
      </c>
      <c r="G109" s="1"/>
      <c r="H109" s="1"/>
      <c r="I109" s="1"/>
      <c r="J109" s="1"/>
      <c r="K109" s="1"/>
      <c r="L109" s="1"/>
      <c r="M109" s="1"/>
      <c r="N109" s="1"/>
      <c r="O109" s="1"/>
      <c r="P109" s="3">
        <f t="shared" si="10"/>
        <v>3000000</v>
      </c>
      <c r="Q109" s="3">
        <f t="shared" si="13"/>
        <v>0</v>
      </c>
      <c r="R109" s="1"/>
      <c r="S109" s="1"/>
      <c r="T109" s="3">
        <f t="shared" si="11"/>
        <v>3000000</v>
      </c>
    </row>
    <row r="110" spans="1:20" s="5" customFormat="1" ht="31.5" customHeight="1" x14ac:dyDescent="0.25">
      <c r="A110" s="4" t="s">
        <v>28</v>
      </c>
      <c r="B110" s="7" t="s">
        <v>252</v>
      </c>
      <c r="C110" s="3">
        <f>C111+C112+C113+C114+C115+C116+C117+C118+C119+C120</f>
        <v>366834960</v>
      </c>
      <c r="D110" s="3">
        <f t="shared" ref="D110:T110" si="19">D111+D112+D113+D114+D115+D116+D117+D118+D119+D120</f>
        <v>29184000</v>
      </c>
      <c r="E110" s="3">
        <f t="shared" si="19"/>
        <v>266380000</v>
      </c>
      <c r="F110" s="3">
        <f t="shared" si="19"/>
        <v>20520000.000000004</v>
      </c>
      <c r="G110" s="3">
        <f t="shared" si="19"/>
        <v>26972000.000000007</v>
      </c>
      <c r="H110" s="3">
        <f t="shared" si="19"/>
        <v>23778960.000000007</v>
      </c>
      <c r="I110" s="3">
        <f t="shared" si="19"/>
        <v>12000000</v>
      </c>
      <c r="J110" s="3">
        <f t="shared" si="19"/>
        <v>0</v>
      </c>
      <c r="K110" s="3">
        <f t="shared" si="19"/>
        <v>0</v>
      </c>
      <c r="L110" s="3">
        <f t="shared" si="19"/>
        <v>0</v>
      </c>
      <c r="M110" s="3">
        <f t="shared" si="19"/>
        <v>0</v>
      </c>
      <c r="N110" s="3">
        <f t="shared" si="19"/>
        <v>0</v>
      </c>
      <c r="O110" s="3">
        <f t="shared" si="19"/>
        <v>73261200</v>
      </c>
      <c r="P110" s="3">
        <f t="shared" si="19"/>
        <v>293573760</v>
      </c>
      <c r="Q110" s="3">
        <f t="shared" si="19"/>
        <v>12000000</v>
      </c>
      <c r="R110" s="3">
        <f t="shared" si="19"/>
        <v>0</v>
      </c>
      <c r="S110" s="3">
        <f t="shared" si="19"/>
        <v>0</v>
      </c>
      <c r="T110" s="3">
        <f t="shared" si="19"/>
        <v>354834960</v>
      </c>
    </row>
    <row r="111" spans="1:20" s="5" customFormat="1" ht="22.5" customHeight="1" x14ac:dyDescent="0.25">
      <c r="A111" s="8">
        <v>1</v>
      </c>
      <c r="B111" s="9" t="s">
        <v>63</v>
      </c>
      <c r="C111" s="1">
        <f t="shared" si="12"/>
        <v>73261200.000000015</v>
      </c>
      <c r="D111" s="1">
        <v>12000000</v>
      </c>
      <c r="E111" s="1">
        <f>D111*110%</f>
        <v>13200000.000000002</v>
      </c>
      <c r="F111" s="1">
        <f t="shared" ref="F111:H111" si="20">E111*110%</f>
        <v>14520000.000000004</v>
      </c>
      <c r="G111" s="1">
        <f t="shared" si="20"/>
        <v>15972000.000000006</v>
      </c>
      <c r="H111" s="1">
        <f t="shared" si="20"/>
        <v>17569200.000000007</v>
      </c>
      <c r="I111" s="3">
        <v>12000000</v>
      </c>
      <c r="J111" s="3"/>
      <c r="K111" s="3"/>
      <c r="L111" s="3"/>
      <c r="M111" s="3"/>
      <c r="N111" s="3"/>
      <c r="O111" s="1">
        <v>73261200</v>
      </c>
      <c r="P111" s="3">
        <f t="shared" si="10"/>
        <v>0</v>
      </c>
      <c r="Q111" s="3">
        <f t="shared" si="13"/>
        <v>12000000</v>
      </c>
      <c r="R111" s="3"/>
      <c r="S111" s="3"/>
      <c r="T111" s="3">
        <f t="shared" si="11"/>
        <v>61261200.000000015</v>
      </c>
    </row>
    <row r="112" spans="1:20" ht="40.5" customHeight="1" x14ac:dyDescent="0.25">
      <c r="A112" s="8">
        <v>2</v>
      </c>
      <c r="B112" s="9" t="s">
        <v>98</v>
      </c>
      <c r="C112" s="1">
        <f t="shared" si="12"/>
        <v>864000</v>
      </c>
      <c r="D112" s="1">
        <v>684000</v>
      </c>
      <c r="E112" s="1">
        <v>180000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>
        <f t="shared" si="10"/>
        <v>864000</v>
      </c>
      <c r="Q112" s="3">
        <f t="shared" si="13"/>
        <v>0</v>
      </c>
      <c r="R112" s="1"/>
      <c r="S112" s="1"/>
      <c r="T112" s="3">
        <f t="shared" si="11"/>
        <v>864000</v>
      </c>
    </row>
    <row r="113" spans="1:20" ht="51.75" customHeight="1" x14ac:dyDescent="0.25">
      <c r="A113" s="8">
        <v>3</v>
      </c>
      <c r="B113" s="9" t="s">
        <v>214</v>
      </c>
      <c r="C113" s="1">
        <f t="shared" si="12"/>
        <v>2000000</v>
      </c>
      <c r="D113" s="1">
        <v>1000000</v>
      </c>
      <c r="E113" s="1"/>
      <c r="F113" s="1"/>
      <c r="G113" s="1">
        <v>1000000</v>
      </c>
      <c r="H113" s="1"/>
      <c r="I113" s="1"/>
      <c r="J113" s="1"/>
      <c r="K113" s="1"/>
      <c r="L113" s="1"/>
      <c r="M113" s="1"/>
      <c r="N113" s="1"/>
      <c r="O113" s="1"/>
      <c r="P113" s="3">
        <f t="shared" si="10"/>
        <v>2000000</v>
      </c>
      <c r="Q113" s="3">
        <f t="shared" si="13"/>
        <v>0</v>
      </c>
      <c r="R113" s="1"/>
      <c r="S113" s="1"/>
      <c r="T113" s="3">
        <f t="shared" si="11"/>
        <v>2000000</v>
      </c>
    </row>
    <row r="114" spans="1:20" ht="59.25" customHeight="1" x14ac:dyDescent="0.25">
      <c r="A114" s="8">
        <v>4</v>
      </c>
      <c r="B114" s="9" t="s">
        <v>253</v>
      </c>
      <c r="C114" s="1">
        <f t="shared" si="12"/>
        <v>222000000</v>
      </c>
      <c r="D114" s="1"/>
      <c r="E114" s="1">
        <v>222000000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">
        <f t="shared" si="10"/>
        <v>222000000</v>
      </c>
      <c r="Q114" s="3">
        <f t="shared" si="13"/>
        <v>0</v>
      </c>
      <c r="R114" s="1"/>
      <c r="S114" s="1"/>
      <c r="T114" s="3">
        <f t="shared" si="11"/>
        <v>222000000</v>
      </c>
    </row>
    <row r="115" spans="1:20" ht="45.75" customHeight="1" x14ac:dyDescent="0.25">
      <c r="A115" s="8">
        <v>5</v>
      </c>
      <c r="B115" s="9" t="s">
        <v>99</v>
      </c>
      <c r="C115" s="1">
        <f t="shared" si="12"/>
        <v>15500000</v>
      </c>
      <c r="D115" s="1">
        <v>15500000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">
        <f t="shared" si="10"/>
        <v>15500000</v>
      </c>
      <c r="Q115" s="3">
        <f t="shared" si="13"/>
        <v>0</v>
      </c>
      <c r="R115" s="1"/>
      <c r="S115" s="1"/>
      <c r="T115" s="3">
        <f t="shared" si="11"/>
        <v>15500000</v>
      </c>
    </row>
    <row r="116" spans="1:20" ht="47.25" customHeight="1" x14ac:dyDescent="0.25">
      <c r="A116" s="8">
        <v>6</v>
      </c>
      <c r="B116" s="9" t="s">
        <v>100</v>
      </c>
      <c r="C116" s="1">
        <f t="shared" si="12"/>
        <v>20000000</v>
      </c>
      <c r="D116" s="1"/>
      <c r="E116" s="1">
        <v>20000000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">
        <f t="shared" si="10"/>
        <v>20000000</v>
      </c>
      <c r="Q116" s="3">
        <f t="shared" si="13"/>
        <v>0</v>
      </c>
      <c r="R116" s="1"/>
      <c r="S116" s="1"/>
      <c r="T116" s="3">
        <f t="shared" si="11"/>
        <v>20000000</v>
      </c>
    </row>
    <row r="117" spans="1:20" ht="63" customHeight="1" x14ac:dyDescent="0.25">
      <c r="A117" s="8">
        <v>7</v>
      </c>
      <c r="B117" s="9" t="s">
        <v>101</v>
      </c>
      <c r="C117" s="1">
        <f t="shared" si="12"/>
        <v>12209760</v>
      </c>
      <c r="D117" s="1"/>
      <c r="E117" s="1"/>
      <c r="F117" s="1">
        <v>6000000</v>
      </c>
      <c r="G117" s="1"/>
      <c r="H117" s="1">
        <v>6209760</v>
      </c>
      <c r="I117" s="1"/>
      <c r="J117" s="1"/>
      <c r="K117" s="1"/>
      <c r="L117" s="1"/>
      <c r="M117" s="1"/>
      <c r="N117" s="1"/>
      <c r="O117" s="1"/>
      <c r="P117" s="3">
        <f t="shared" si="10"/>
        <v>12209760</v>
      </c>
      <c r="Q117" s="3">
        <f t="shared" si="13"/>
        <v>0</v>
      </c>
      <c r="R117" s="1"/>
      <c r="S117" s="1"/>
      <c r="T117" s="3">
        <f t="shared" si="11"/>
        <v>12209760</v>
      </c>
    </row>
    <row r="118" spans="1:20" ht="44.25" customHeight="1" x14ac:dyDescent="0.25">
      <c r="A118" s="8">
        <v>8</v>
      </c>
      <c r="B118" s="9" t="s">
        <v>112</v>
      </c>
      <c r="C118" s="1">
        <f t="shared" si="12"/>
        <v>10000000</v>
      </c>
      <c r="D118" s="1"/>
      <c r="E118" s="1">
        <v>10000000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">
        <f t="shared" si="10"/>
        <v>10000000</v>
      </c>
      <c r="Q118" s="3">
        <f t="shared" si="13"/>
        <v>0</v>
      </c>
      <c r="R118" s="1"/>
      <c r="S118" s="1"/>
      <c r="T118" s="3">
        <f t="shared" si="11"/>
        <v>10000000</v>
      </c>
    </row>
    <row r="119" spans="1:20" ht="39" customHeight="1" x14ac:dyDescent="0.25">
      <c r="A119" s="8">
        <v>9</v>
      </c>
      <c r="B119" s="9" t="s">
        <v>121</v>
      </c>
      <c r="C119" s="1">
        <f t="shared" si="12"/>
        <v>10000000</v>
      </c>
      <c r="D119" s="1"/>
      <c r="E119" s="1"/>
      <c r="F119" s="1"/>
      <c r="G119" s="1">
        <v>10000000</v>
      </c>
      <c r="H119" s="1"/>
      <c r="I119" s="1"/>
      <c r="J119" s="1"/>
      <c r="K119" s="1"/>
      <c r="L119" s="1"/>
      <c r="M119" s="1"/>
      <c r="N119" s="1"/>
      <c r="O119" s="1"/>
      <c r="P119" s="3">
        <f t="shared" si="10"/>
        <v>10000000</v>
      </c>
      <c r="Q119" s="3">
        <f t="shared" si="13"/>
        <v>0</v>
      </c>
      <c r="R119" s="1"/>
      <c r="S119" s="1"/>
      <c r="T119" s="3">
        <f t="shared" si="11"/>
        <v>10000000</v>
      </c>
    </row>
    <row r="120" spans="1:20" ht="27" customHeight="1" x14ac:dyDescent="0.25">
      <c r="A120" s="8">
        <v>10</v>
      </c>
      <c r="B120" s="9" t="s">
        <v>113</v>
      </c>
      <c r="C120" s="1">
        <f t="shared" si="12"/>
        <v>1000000</v>
      </c>
      <c r="D120" s="1"/>
      <c r="E120" s="1">
        <v>1000000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">
        <f t="shared" si="10"/>
        <v>1000000</v>
      </c>
      <c r="Q120" s="3">
        <f t="shared" si="13"/>
        <v>0</v>
      </c>
      <c r="R120" s="1"/>
      <c r="S120" s="1"/>
      <c r="T120" s="3">
        <f t="shared" si="11"/>
        <v>1000000</v>
      </c>
    </row>
    <row r="121" spans="1:20" ht="30" customHeight="1" x14ac:dyDescent="0.25">
      <c r="A121" s="4" t="s">
        <v>29</v>
      </c>
      <c r="B121" s="7" t="s">
        <v>30</v>
      </c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3">
        <f t="shared" si="10"/>
        <v>0</v>
      </c>
      <c r="Q121" s="3">
        <f t="shared" si="13"/>
        <v>0</v>
      </c>
      <c r="R121" s="1"/>
      <c r="S121" s="1"/>
      <c r="T121" s="3">
        <f t="shared" si="11"/>
        <v>0</v>
      </c>
    </row>
    <row r="122" spans="1:20" ht="59.25" customHeight="1" x14ac:dyDescent="0.25">
      <c r="A122" s="4">
        <v>1</v>
      </c>
      <c r="B122" s="9" t="s">
        <v>269</v>
      </c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3"/>
      <c r="Q122" s="3"/>
      <c r="R122" s="1"/>
      <c r="S122" s="1"/>
      <c r="T122" s="3"/>
    </row>
    <row r="123" spans="1:20" s="5" customFormat="1" ht="94.5" customHeight="1" x14ac:dyDescent="0.25">
      <c r="A123" s="4" t="s">
        <v>32</v>
      </c>
      <c r="B123" s="7" t="s">
        <v>31</v>
      </c>
      <c r="C123" s="3">
        <f>C124+C125+C126+C127+C128+C129+C130+C131+C132+C133+C134+C135+C136+C137+C138+C139+C140+C141+C142+C143+C144+C145+C146+C147+C148+C149+C150+C151+C152+C153+C154+C155+C156+C157+C158+C159+C160+C161+C162</f>
        <v>3513889339.5906248</v>
      </c>
      <c r="D123" s="3">
        <f t="shared" ref="D123:T123" si="21">D124+D125+D126+D127+D128+D129+D130+D131+D132+D133+D134+D135+D136+D137+D138+D139+D140+D141+D142+D143+D144+D145+D146+D147+D148+D149+D150+D151+D152+D153+D154+D155+D156+D157+D158+D159+D160+D161+D162</f>
        <v>995687727</v>
      </c>
      <c r="E123" s="3">
        <f t="shared" si="21"/>
        <v>714210725</v>
      </c>
      <c r="F123" s="3">
        <f t="shared" si="21"/>
        <v>693629861.25</v>
      </c>
      <c r="G123" s="3">
        <f t="shared" si="21"/>
        <v>569566354.3125</v>
      </c>
      <c r="H123" s="3">
        <f t="shared" si="21"/>
        <v>540794672.02812505</v>
      </c>
      <c r="I123" s="3">
        <f t="shared" si="21"/>
        <v>462148500</v>
      </c>
      <c r="J123" s="3">
        <f t="shared" si="21"/>
        <v>207940000</v>
      </c>
      <c r="K123" s="3">
        <f t="shared" si="21"/>
        <v>1399227</v>
      </c>
      <c r="L123" s="3">
        <f t="shared" si="21"/>
        <v>35000000</v>
      </c>
      <c r="M123" s="3">
        <f t="shared" si="21"/>
        <v>0</v>
      </c>
      <c r="N123" s="3">
        <f t="shared" si="21"/>
        <v>0</v>
      </c>
      <c r="O123" s="3">
        <f t="shared" si="21"/>
        <v>1789398113</v>
      </c>
      <c r="P123" s="3">
        <f t="shared" si="21"/>
        <v>1724491226.590625</v>
      </c>
      <c r="Q123" s="3">
        <f t="shared" si="21"/>
        <v>706487727</v>
      </c>
      <c r="R123" s="3">
        <f t="shared" si="21"/>
        <v>0</v>
      </c>
      <c r="S123" s="3">
        <f t="shared" si="21"/>
        <v>0</v>
      </c>
      <c r="T123" s="3">
        <f t="shared" si="21"/>
        <v>2807401612.5906248</v>
      </c>
    </row>
    <row r="124" spans="1:20" s="5" customFormat="1" ht="90.75" customHeight="1" x14ac:dyDescent="0.25">
      <c r="A124" s="8">
        <v>1</v>
      </c>
      <c r="B124" s="9" t="s">
        <v>266</v>
      </c>
      <c r="C124" s="1">
        <f t="shared" si="12"/>
        <v>1787898112.590625</v>
      </c>
      <c r="D124" s="1">
        <v>323564500</v>
      </c>
      <c r="E124" s="1">
        <f>D124*105%</f>
        <v>339742725</v>
      </c>
      <c r="F124" s="1">
        <f t="shared" ref="F124:H124" si="22">E124*105%</f>
        <v>356729861.25</v>
      </c>
      <c r="G124" s="1">
        <f t="shared" si="22"/>
        <v>374566354.3125</v>
      </c>
      <c r="H124" s="1">
        <f t="shared" si="22"/>
        <v>393294672.02812499</v>
      </c>
      <c r="I124" s="1">
        <v>323564500</v>
      </c>
      <c r="J124" s="3"/>
      <c r="K124" s="3"/>
      <c r="L124" s="3"/>
      <c r="M124" s="3"/>
      <c r="N124" s="3"/>
      <c r="O124" s="1">
        <v>1787898113</v>
      </c>
      <c r="P124" s="3">
        <f t="shared" si="10"/>
        <v>-0.40937495231628418</v>
      </c>
      <c r="Q124" s="3">
        <f t="shared" si="13"/>
        <v>323564500</v>
      </c>
      <c r="R124" s="3"/>
      <c r="S124" s="3"/>
      <c r="T124" s="3">
        <f t="shared" si="11"/>
        <v>1464333612.590625</v>
      </c>
    </row>
    <row r="125" spans="1:20" ht="75.75" customHeight="1" x14ac:dyDescent="0.25">
      <c r="A125" s="6">
        <v>2</v>
      </c>
      <c r="B125" s="9" t="s">
        <v>115</v>
      </c>
      <c r="C125" s="1">
        <f t="shared" si="12"/>
        <v>100000000</v>
      </c>
      <c r="D125" s="1">
        <v>35000000</v>
      </c>
      <c r="E125" s="1">
        <v>30000000</v>
      </c>
      <c r="F125" s="1">
        <v>35000000</v>
      </c>
      <c r="G125" s="1"/>
      <c r="H125" s="1"/>
      <c r="I125" s="1"/>
      <c r="J125" s="1"/>
      <c r="K125" s="1"/>
      <c r="L125" s="1">
        <v>35000000</v>
      </c>
      <c r="M125" s="1"/>
      <c r="N125" s="1"/>
      <c r="O125" s="1"/>
      <c r="P125" s="3">
        <f t="shared" si="10"/>
        <v>100000000</v>
      </c>
      <c r="Q125" s="3">
        <f t="shared" si="13"/>
        <v>35000000</v>
      </c>
      <c r="R125" s="1"/>
      <c r="S125" s="1"/>
      <c r="T125" s="3">
        <f t="shared" si="11"/>
        <v>65000000</v>
      </c>
    </row>
    <row r="126" spans="1:20" ht="44.25" customHeight="1" x14ac:dyDescent="0.25">
      <c r="A126" s="8">
        <v>3</v>
      </c>
      <c r="B126" s="9" t="s">
        <v>116</v>
      </c>
      <c r="C126" s="1">
        <f t="shared" si="12"/>
        <v>50000000</v>
      </c>
      <c r="D126" s="1"/>
      <c r="E126" s="1">
        <v>50000000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">
        <f t="shared" si="10"/>
        <v>50000000</v>
      </c>
      <c r="Q126" s="3">
        <f t="shared" si="13"/>
        <v>0</v>
      </c>
      <c r="R126" s="1"/>
      <c r="S126" s="1"/>
      <c r="T126" s="3">
        <f t="shared" si="11"/>
        <v>50000000</v>
      </c>
    </row>
    <row r="127" spans="1:20" ht="41.25" customHeight="1" x14ac:dyDescent="0.25">
      <c r="A127" s="6">
        <v>4</v>
      </c>
      <c r="B127" s="9" t="s">
        <v>195</v>
      </c>
      <c r="C127" s="1">
        <f t="shared" si="12"/>
        <v>718000</v>
      </c>
      <c r="D127" s="1"/>
      <c r="E127" s="1">
        <v>718000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">
        <f t="shared" si="10"/>
        <v>718000</v>
      </c>
      <c r="Q127" s="3">
        <f t="shared" si="13"/>
        <v>0</v>
      </c>
      <c r="R127" s="1"/>
      <c r="S127" s="1"/>
      <c r="T127" s="3">
        <f t="shared" si="11"/>
        <v>718000</v>
      </c>
    </row>
    <row r="128" spans="1:20" ht="42" customHeight="1" x14ac:dyDescent="0.25">
      <c r="A128" s="8">
        <v>5</v>
      </c>
      <c r="B128" s="9" t="s">
        <v>254</v>
      </c>
      <c r="C128" s="1">
        <f t="shared" si="12"/>
        <v>1500000</v>
      </c>
      <c r="D128" s="1">
        <v>1500000</v>
      </c>
      <c r="E128" s="1"/>
      <c r="F128" s="1"/>
      <c r="G128" s="1"/>
      <c r="H128" s="1"/>
      <c r="I128" s="1"/>
      <c r="J128" s="1">
        <v>1500000</v>
      </c>
      <c r="K128" s="1"/>
      <c r="L128" s="1"/>
      <c r="M128" s="1"/>
      <c r="N128" s="1"/>
      <c r="O128" s="1">
        <v>1500000</v>
      </c>
      <c r="P128" s="3">
        <f t="shared" si="10"/>
        <v>0</v>
      </c>
      <c r="Q128" s="3">
        <f t="shared" si="13"/>
        <v>1500000</v>
      </c>
      <c r="R128" s="1"/>
      <c r="S128" s="1"/>
      <c r="T128" s="3">
        <f t="shared" si="11"/>
        <v>0</v>
      </c>
    </row>
    <row r="129" spans="1:20" ht="30" customHeight="1" x14ac:dyDescent="0.25">
      <c r="A129" s="6">
        <v>6</v>
      </c>
      <c r="B129" s="9" t="s">
        <v>196</v>
      </c>
      <c r="C129" s="1">
        <f t="shared" si="12"/>
        <v>23000000</v>
      </c>
      <c r="D129" s="1"/>
      <c r="E129" s="1">
        <v>23000000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">
        <f t="shared" si="10"/>
        <v>23000000</v>
      </c>
      <c r="Q129" s="3">
        <f t="shared" si="13"/>
        <v>0</v>
      </c>
      <c r="R129" s="1"/>
      <c r="S129" s="1"/>
      <c r="T129" s="3">
        <f t="shared" si="11"/>
        <v>23000000</v>
      </c>
    </row>
    <row r="130" spans="1:20" ht="41.25" customHeight="1" x14ac:dyDescent="0.25">
      <c r="A130" s="8">
        <v>7</v>
      </c>
      <c r="B130" s="19" t="s">
        <v>177</v>
      </c>
      <c r="C130" s="1">
        <f t="shared" si="12"/>
        <v>2000000</v>
      </c>
      <c r="D130" s="1"/>
      <c r="E130" s="1"/>
      <c r="F130" s="1">
        <v>2000000</v>
      </c>
      <c r="G130" s="1"/>
      <c r="H130" s="1"/>
      <c r="I130" s="1"/>
      <c r="J130" s="1"/>
      <c r="K130" s="1"/>
      <c r="L130" s="1"/>
      <c r="M130" s="1"/>
      <c r="N130" s="1"/>
      <c r="O130" s="1"/>
      <c r="P130" s="3">
        <f t="shared" si="10"/>
        <v>2000000</v>
      </c>
      <c r="Q130" s="3">
        <f t="shared" si="13"/>
        <v>0</v>
      </c>
      <c r="R130" s="1"/>
      <c r="S130" s="1"/>
      <c r="T130" s="3">
        <f t="shared" si="11"/>
        <v>2000000</v>
      </c>
    </row>
    <row r="131" spans="1:20" ht="27.75" customHeight="1" x14ac:dyDescent="0.25">
      <c r="A131" s="6">
        <v>8</v>
      </c>
      <c r="B131" s="9" t="s">
        <v>126</v>
      </c>
      <c r="C131" s="1">
        <f t="shared" si="12"/>
        <v>4200000</v>
      </c>
      <c r="D131" s="1">
        <v>4200000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">
        <f t="shared" si="10"/>
        <v>4200000</v>
      </c>
      <c r="Q131" s="3">
        <f t="shared" si="13"/>
        <v>0</v>
      </c>
      <c r="R131" s="1"/>
      <c r="S131" s="1"/>
      <c r="T131" s="3">
        <f t="shared" si="11"/>
        <v>4200000</v>
      </c>
    </row>
    <row r="132" spans="1:20" ht="27.75" customHeight="1" x14ac:dyDescent="0.25">
      <c r="A132" s="8">
        <v>9</v>
      </c>
      <c r="B132" s="9" t="s">
        <v>182</v>
      </c>
      <c r="C132" s="1">
        <f t="shared" si="12"/>
        <v>14700000</v>
      </c>
      <c r="D132" s="1"/>
      <c r="E132" s="1">
        <v>14700000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">
        <f t="shared" si="10"/>
        <v>14700000</v>
      </c>
      <c r="Q132" s="3">
        <f t="shared" si="13"/>
        <v>0</v>
      </c>
      <c r="R132" s="1"/>
      <c r="S132" s="1"/>
      <c r="T132" s="3">
        <f t="shared" si="11"/>
        <v>14700000</v>
      </c>
    </row>
    <row r="133" spans="1:20" ht="27.75" customHeight="1" x14ac:dyDescent="0.25">
      <c r="A133" s="6">
        <v>10</v>
      </c>
      <c r="B133" s="9" t="s">
        <v>170</v>
      </c>
      <c r="C133" s="1">
        <f t="shared" si="12"/>
        <v>6000000</v>
      </c>
      <c r="D133" s="1">
        <v>6000000</v>
      </c>
      <c r="E133" s="1"/>
      <c r="F133" s="1"/>
      <c r="G133" s="1"/>
      <c r="H133" s="1"/>
      <c r="I133" s="1">
        <v>600000</v>
      </c>
      <c r="J133" s="1">
        <v>5400000</v>
      </c>
      <c r="K133" s="1"/>
      <c r="L133" s="1"/>
      <c r="M133" s="1"/>
      <c r="N133" s="1"/>
      <c r="O133" s="1"/>
      <c r="P133" s="3">
        <f t="shared" si="10"/>
        <v>6000000</v>
      </c>
      <c r="Q133" s="3">
        <f t="shared" si="13"/>
        <v>6000000</v>
      </c>
      <c r="R133" s="1"/>
      <c r="S133" s="1"/>
      <c r="T133" s="3">
        <f t="shared" si="11"/>
        <v>0</v>
      </c>
    </row>
    <row r="134" spans="1:20" ht="27.75" customHeight="1" x14ac:dyDescent="0.25">
      <c r="A134" s="8">
        <v>11</v>
      </c>
      <c r="B134" s="9" t="s">
        <v>127</v>
      </c>
      <c r="C134" s="1">
        <f t="shared" ref="C134:C190" si="23">D134+E134+F134+G134+H134</f>
        <v>22000000</v>
      </c>
      <c r="D134" s="1"/>
      <c r="E134" s="1">
        <v>10000000</v>
      </c>
      <c r="F134" s="1">
        <v>12000000</v>
      </c>
      <c r="G134" s="1"/>
      <c r="H134" s="1"/>
      <c r="I134" s="1"/>
      <c r="J134" s="1"/>
      <c r="K134" s="1"/>
      <c r="L134" s="1"/>
      <c r="M134" s="1"/>
      <c r="N134" s="1"/>
      <c r="O134" s="1"/>
      <c r="P134" s="3">
        <f t="shared" si="10"/>
        <v>22000000</v>
      </c>
      <c r="Q134" s="3">
        <f t="shared" si="13"/>
        <v>0</v>
      </c>
      <c r="R134" s="1"/>
      <c r="S134" s="1"/>
      <c r="T134" s="3">
        <f t="shared" ref="T134:T200" si="24">C134-Q134-R134-S134</f>
        <v>22000000</v>
      </c>
    </row>
    <row r="135" spans="1:20" ht="41.25" customHeight="1" x14ac:dyDescent="0.25">
      <c r="A135" s="6">
        <v>12</v>
      </c>
      <c r="B135" s="9" t="s">
        <v>128</v>
      </c>
      <c r="C135" s="1">
        <f t="shared" si="23"/>
        <v>13500000</v>
      </c>
      <c r="D135" s="1"/>
      <c r="E135" s="1"/>
      <c r="F135" s="1">
        <v>13500000</v>
      </c>
      <c r="G135" s="1"/>
      <c r="H135" s="1"/>
      <c r="I135" s="1"/>
      <c r="J135" s="1"/>
      <c r="K135" s="1"/>
      <c r="L135" s="1"/>
      <c r="M135" s="1"/>
      <c r="N135" s="1"/>
      <c r="O135" s="1"/>
      <c r="P135" s="3">
        <f t="shared" ref="P135:P200" si="25">C135-O135</f>
        <v>13500000</v>
      </c>
      <c r="Q135" s="3">
        <f t="shared" si="13"/>
        <v>0</v>
      </c>
      <c r="R135" s="1"/>
      <c r="S135" s="1"/>
      <c r="T135" s="3">
        <f t="shared" si="24"/>
        <v>13500000</v>
      </c>
    </row>
    <row r="136" spans="1:20" ht="27.75" customHeight="1" x14ac:dyDescent="0.25">
      <c r="A136" s="8">
        <v>13</v>
      </c>
      <c r="B136" s="9" t="s">
        <v>129</v>
      </c>
      <c r="C136" s="1">
        <f t="shared" si="23"/>
        <v>1500000</v>
      </c>
      <c r="D136" s="1"/>
      <c r="E136" s="1">
        <v>1500000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">
        <f t="shared" si="25"/>
        <v>1500000</v>
      </c>
      <c r="Q136" s="3">
        <f t="shared" ref="Q136:Q198" si="26">I136+J136+K136+L136+M136</f>
        <v>0</v>
      </c>
      <c r="R136" s="1"/>
      <c r="S136" s="1"/>
      <c r="T136" s="3">
        <f t="shared" si="24"/>
        <v>1500000</v>
      </c>
    </row>
    <row r="137" spans="1:20" ht="27.75" customHeight="1" x14ac:dyDescent="0.25">
      <c r="A137" s="6">
        <v>14</v>
      </c>
      <c r="B137" s="9" t="s">
        <v>220</v>
      </c>
      <c r="C137" s="1">
        <f>D137+E137+F137+G137+H137</f>
        <v>1000000</v>
      </c>
      <c r="D137" s="1">
        <v>1000000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">
        <f t="shared" si="25"/>
        <v>1000000</v>
      </c>
      <c r="Q137" s="3">
        <f t="shared" si="26"/>
        <v>0</v>
      </c>
      <c r="R137" s="1"/>
      <c r="S137" s="1"/>
      <c r="T137" s="3">
        <f t="shared" si="24"/>
        <v>1000000</v>
      </c>
    </row>
    <row r="138" spans="1:20" ht="27.75" customHeight="1" x14ac:dyDescent="0.25">
      <c r="A138" s="8">
        <v>15</v>
      </c>
      <c r="B138" s="9" t="s">
        <v>255</v>
      </c>
      <c r="C138" s="1">
        <f t="shared" si="23"/>
        <v>1000000</v>
      </c>
      <c r="D138" s="1"/>
      <c r="E138" s="1">
        <v>1000000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">
        <f t="shared" si="25"/>
        <v>1000000</v>
      </c>
      <c r="Q138" s="3">
        <f t="shared" si="26"/>
        <v>0</v>
      </c>
      <c r="R138" s="1"/>
      <c r="S138" s="1"/>
      <c r="T138" s="3">
        <f t="shared" si="24"/>
        <v>1000000</v>
      </c>
    </row>
    <row r="139" spans="1:20" ht="40.5" customHeight="1" x14ac:dyDescent="0.25">
      <c r="A139" s="6">
        <v>16</v>
      </c>
      <c r="B139" s="9" t="s">
        <v>205</v>
      </c>
      <c r="C139" s="1">
        <f t="shared" si="23"/>
        <v>7700000</v>
      </c>
      <c r="D139" s="1">
        <v>7700000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">
        <f t="shared" si="25"/>
        <v>7700000</v>
      </c>
      <c r="Q139" s="3">
        <f t="shared" si="26"/>
        <v>0</v>
      </c>
      <c r="R139" s="1"/>
      <c r="S139" s="1"/>
      <c r="T139" s="3">
        <f t="shared" si="24"/>
        <v>7700000</v>
      </c>
    </row>
    <row r="140" spans="1:20" ht="40.5" customHeight="1" x14ac:dyDescent="0.25">
      <c r="A140" s="8">
        <v>17</v>
      </c>
      <c r="B140" s="9" t="s">
        <v>213</v>
      </c>
      <c r="C140" s="1">
        <f t="shared" si="23"/>
        <v>528000</v>
      </c>
      <c r="D140" s="1">
        <v>528000</v>
      </c>
      <c r="E140" s="1"/>
      <c r="F140" s="1"/>
      <c r="G140" s="1"/>
      <c r="H140" s="1"/>
      <c r="I140" s="1"/>
      <c r="J140" s="1"/>
      <c r="K140" s="1">
        <v>528000</v>
      </c>
      <c r="L140" s="1"/>
      <c r="M140" s="1"/>
      <c r="N140" s="1"/>
      <c r="O140" s="1"/>
      <c r="P140" s="3">
        <f t="shared" si="25"/>
        <v>528000</v>
      </c>
      <c r="Q140" s="3">
        <f t="shared" si="26"/>
        <v>528000</v>
      </c>
      <c r="R140" s="1"/>
      <c r="S140" s="1"/>
      <c r="T140" s="3">
        <f t="shared" si="24"/>
        <v>0</v>
      </c>
    </row>
    <row r="141" spans="1:20" ht="31.5" customHeight="1" x14ac:dyDescent="0.25">
      <c r="A141" s="6">
        <v>18</v>
      </c>
      <c r="B141" s="9" t="s">
        <v>212</v>
      </c>
      <c r="C141" s="1">
        <f>D141+E141+F141+G141+H141</f>
        <v>519000</v>
      </c>
      <c r="D141" s="1">
        <v>519000</v>
      </c>
      <c r="E141" s="1"/>
      <c r="F141" s="1"/>
      <c r="G141" s="1"/>
      <c r="H141" s="1"/>
      <c r="I141" s="1"/>
      <c r="J141" s="1"/>
      <c r="K141" s="1">
        <v>519000</v>
      </c>
      <c r="L141" s="1"/>
      <c r="M141" s="1"/>
      <c r="N141" s="1"/>
      <c r="O141" s="1"/>
      <c r="P141" s="3">
        <f t="shared" si="25"/>
        <v>519000</v>
      </c>
      <c r="Q141" s="3">
        <f t="shared" si="26"/>
        <v>519000</v>
      </c>
      <c r="R141" s="1"/>
      <c r="S141" s="1"/>
      <c r="T141" s="3">
        <f t="shared" si="24"/>
        <v>0</v>
      </c>
    </row>
    <row r="142" spans="1:20" ht="32.25" customHeight="1" x14ac:dyDescent="0.25">
      <c r="A142" s="8">
        <v>19</v>
      </c>
      <c r="B142" s="9" t="s">
        <v>256</v>
      </c>
      <c r="C142" s="1">
        <f t="shared" si="23"/>
        <v>15000000</v>
      </c>
      <c r="D142" s="1"/>
      <c r="E142" s="1">
        <v>15000000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">
        <f t="shared" si="25"/>
        <v>15000000</v>
      </c>
      <c r="Q142" s="3">
        <f t="shared" si="26"/>
        <v>0</v>
      </c>
      <c r="R142" s="1"/>
      <c r="S142" s="1"/>
      <c r="T142" s="3">
        <f t="shared" si="24"/>
        <v>15000000</v>
      </c>
    </row>
    <row r="143" spans="1:20" ht="27.75" customHeight="1" x14ac:dyDescent="0.25">
      <c r="A143" s="6">
        <v>20</v>
      </c>
      <c r="B143" s="9" t="s">
        <v>130</v>
      </c>
      <c r="C143" s="1">
        <f t="shared" si="23"/>
        <v>10000000</v>
      </c>
      <c r="D143" s="1"/>
      <c r="E143" s="1">
        <v>10000000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">
        <f t="shared" si="25"/>
        <v>10000000</v>
      </c>
      <c r="Q143" s="3">
        <f t="shared" si="26"/>
        <v>0</v>
      </c>
      <c r="R143" s="1"/>
      <c r="S143" s="1"/>
      <c r="T143" s="3">
        <f t="shared" si="24"/>
        <v>10000000</v>
      </c>
    </row>
    <row r="144" spans="1:20" ht="42.75" customHeight="1" x14ac:dyDescent="0.25">
      <c r="A144" s="8">
        <v>21</v>
      </c>
      <c r="B144" s="9" t="s">
        <v>257</v>
      </c>
      <c r="C144" s="1">
        <f t="shared" si="23"/>
        <v>2500000</v>
      </c>
      <c r="D144" s="1">
        <v>2500000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">
        <f t="shared" si="25"/>
        <v>2500000</v>
      </c>
      <c r="Q144" s="3">
        <f t="shared" si="26"/>
        <v>0</v>
      </c>
      <c r="R144" s="1"/>
      <c r="S144" s="1"/>
      <c r="T144" s="3">
        <f t="shared" si="24"/>
        <v>2500000</v>
      </c>
    </row>
    <row r="145" spans="1:20" ht="39.75" customHeight="1" x14ac:dyDescent="0.25">
      <c r="A145" s="6">
        <v>22</v>
      </c>
      <c r="B145" s="9" t="s">
        <v>267</v>
      </c>
      <c r="C145" s="1">
        <f t="shared" si="23"/>
        <v>6000000</v>
      </c>
      <c r="D145" s="1">
        <v>6000000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">
        <f t="shared" si="25"/>
        <v>6000000</v>
      </c>
      <c r="Q145" s="3">
        <f t="shared" si="26"/>
        <v>0</v>
      </c>
      <c r="R145" s="1"/>
      <c r="S145" s="1"/>
      <c r="T145" s="3">
        <f t="shared" si="24"/>
        <v>6000000</v>
      </c>
    </row>
    <row r="146" spans="1:20" ht="23.25" customHeight="1" x14ac:dyDescent="0.25">
      <c r="A146" s="8">
        <v>23</v>
      </c>
      <c r="B146" s="9" t="s">
        <v>131</v>
      </c>
      <c r="C146" s="1">
        <f t="shared" si="23"/>
        <v>250000</v>
      </c>
      <c r="D146" s="1"/>
      <c r="E146" s="1">
        <v>250000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">
        <f t="shared" si="25"/>
        <v>250000</v>
      </c>
      <c r="Q146" s="3">
        <f t="shared" si="26"/>
        <v>0</v>
      </c>
      <c r="R146" s="1"/>
      <c r="S146" s="1"/>
      <c r="T146" s="3">
        <f t="shared" si="24"/>
        <v>250000</v>
      </c>
    </row>
    <row r="147" spans="1:20" ht="42.75" customHeight="1" x14ac:dyDescent="0.25">
      <c r="A147" s="6">
        <v>24</v>
      </c>
      <c r="B147" s="9" t="s">
        <v>164</v>
      </c>
      <c r="C147" s="1">
        <f t="shared" si="23"/>
        <v>2500000</v>
      </c>
      <c r="D147" s="1">
        <v>2500000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">
        <f t="shared" si="25"/>
        <v>2500000</v>
      </c>
      <c r="Q147" s="3">
        <f t="shared" si="26"/>
        <v>0</v>
      </c>
      <c r="R147" s="1"/>
      <c r="S147" s="1"/>
      <c r="T147" s="3">
        <f t="shared" si="24"/>
        <v>2500000</v>
      </c>
    </row>
    <row r="148" spans="1:20" ht="39" customHeight="1" x14ac:dyDescent="0.25">
      <c r="A148" s="8">
        <v>25</v>
      </c>
      <c r="B148" s="9" t="s">
        <v>132</v>
      </c>
      <c r="C148" s="1">
        <f t="shared" si="23"/>
        <v>25000000</v>
      </c>
      <c r="D148" s="1"/>
      <c r="E148" s="1"/>
      <c r="F148" s="1">
        <v>25000000</v>
      </c>
      <c r="G148" s="1"/>
      <c r="H148" s="1"/>
      <c r="I148" s="1"/>
      <c r="J148" s="1"/>
      <c r="K148" s="1"/>
      <c r="L148" s="1"/>
      <c r="M148" s="1"/>
      <c r="N148" s="1"/>
      <c r="O148" s="1"/>
      <c r="P148" s="3">
        <f t="shared" si="25"/>
        <v>25000000</v>
      </c>
      <c r="Q148" s="3">
        <f t="shared" si="26"/>
        <v>0</v>
      </c>
      <c r="R148" s="1"/>
      <c r="S148" s="1"/>
      <c r="T148" s="3">
        <f t="shared" si="24"/>
        <v>25000000</v>
      </c>
    </row>
    <row r="149" spans="1:20" ht="44.25" customHeight="1" x14ac:dyDescent="0.25">
      <c r="A149" s="6">
        <v>26</v>
      </c>
      <c r="B149" s="9" t="s">
        <v>136</v>
      </c>
      <c r="C149" s="1">
        <f t="shared" si="23"/>
        <v>30000000</v>
      </c>
      <c r="D149" s="1">
        <v>30000000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">
        <f t="shared" si="25"/>
        <v>30000000</v>
      </c>
      <c r="Q149" s="3">
        <f t="shared" si="26"/>
        <v>0</v>
      </c>
      <c r="R149" s="1"/>
      <c r="S149" s="1"/>
      <c r="T149" s="3">
        <f t="shared" si="24"/>
        <v>30000000</v>
      </c>
    </row>
    <row r="150" spans="1:20" ht="27.75" customHeight="1" x14ac:dyDescent="0.25">
      <c r="A150" s="8">
        <v>27</v>
      </c>
      <c r="B150" s="9" t="s">
        <v>134</v>
      </c>
      <c r="C150" s="1">
        <f t="shared" si="23"/>
        <v>1500000</v>
      </c>
      <c r="D150" s="1"/>
      <c r="E150" s="1">
        <v>1500000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">
        <f t="shared" si="25"/>
        <v>1500000</v>
      </c>
      <c r="Q150" s="3">
        <f t="shared" si="26"/>
        <v>0</v>
      </c>
      <c r="R150" s="1"/>
      <c r="S150" s="1"/>
      <c r="T150" s="3">
        <f t="shared" si="24"/>
        <v>1500000</v>
      </c>
    </row>
    <row r="151" spans="1:20" ht="27.75" customHeight="1" x14ac:dyDescent="0.25">
      <c r="A151" s="6">
        <v>28</v>
      </c>
      <c r="B151" s="9" t="s">
        <v>135</v>
      </c>
      <c r="C151" s="1">
        <f t="shared" si="23"/>
        <v>30000000</v>
      </c>
      <c r="D151" s="1"/>
      <c r="E151" s="1"/>
      <c r="F151" s="1">
        <v>30000000</v>
      </c>
      <c r="G151" s="1"/>
      <c r="H151" s="1"/>
      <c r="I151" s="1"/>
      <c r="J151" s="1"/>
      <c r="K151" s="1"/>
      <c r="L151" s="1"/>
      <c r="M151" s="1"/>
      <c r="N151" s="1"/>
      <c r="O151" s="1"/>
      <c r="P151" s="3">
        <f t="shared" si="25"/>
        <v>30000000</v>
      </c>
      <c r="Q151" s="3">
        <f t="shared" si="26"/>
        <v>0</v>
      </c>
      <c r="R151" s="1"/>
      <c r="S151" s="1"/>
      <c r="T151" s="3">
        <f t="shared" si="24"/>
        <v>30000000</v>
      </c>
    </row>
    <row r="152" spans="1:20" ht="27.75" customHeight="1" x14ac:dyDescent="0.25">
      <c r="A152" s="8">
        <v>29</v>
      </c>
      <c r="B152" s="9" t="s">
        <v>137</v>
      </c>
      <c r="C152" s="1">
        <f t="shared" si="23"/>
        <v>2500000</v>
      </c>
      <c r="D152" s="1"/>
      <c r="E152" s="1"/>
      <c r="F152" s="1"/>
      <c r="G152" s="1"/>
      <c r="H152" s="1">
        <v>2500000</v>
      </c>
      <c r="I152" s="1"/>
      <c r="J152" s="1"/>
      <c r="K152" s="1"/>
      <c r="L152" s="1"/>
      <c r="M152" s="1"/>
      <c r="N152" s="1"/>
      <c r="O152" s="1"/>
      <c r="P152" s="3">
        <f t="shared" si="25"/>
        <v>2500000</v>
      </c>
      <c r="Q152" s="3">
        <f t="shared" si="26"/>
        <v>0</v>
      </c>
      <c r="R152" s="1"/>
      <c r="S152" s="1"/>
      <c r="T152" s="3">
        <f t="shared" si="24"/>
        <v>2500000</v>
      </c>
    </row>
    <row r="153" spans="1:20" ht="27.75" customHeight="1" x14ac:dyDescent="0.25">
      <c r="A153" s="6">
        <v>30</v>
      </c>
      <c r="B153" s="9" t="s">
        <v>138</v>
      </c>
      <c r="C153" s="1">
        <f t="shared" si="23"/>
        <v>1000000</v>
      </c>
      <c r="D153" s="1"/>
      <c r="E153" s="1"/>
      <c r="F153" s="1">
        <v>1000000</v>
      </c>
      <c r="G153" s="1"/>
      <c r="H153" s="1"/>
      <c r="I153" s="1"/>
      <c r="J153" s="1"/>
      <c r="K153" s="1"/>
      <c r="L153" s="1"/>
      <c r="M153" s="1"/>
      <c r="N153" s="1"/>
      <c r="O153" s="1"/>
      <c r="P153" s="3">
        <f t="shared" si="25"/>
        <v>1000000</v>
      </c>
      <c r="Q153" s="3">
        <f t="shared" si="26"/>
        <v>0</v>
      </c>
      <c r="R153" s="1"/>
      <c r="S153" s="1"/>
      <c r="T153" s="3">
        <f t="shared" si="24"/>
        <v>1000000</v>
      </c>
    </row>
    <row r="154" spans="1:20" ht="27" customHeight="1" x14ac:dyDescent="0.25">
      <c r="A154" s="8">
        <v>31</v>
      </c>
      <c r="B154" s="9" t="s">
        <v>139</v>
      </c>
      <c r="C154" s="1">
        <f t="shared" si="23"/>
        <v>1800000</v>
      </c>
      <c r="D154" s="1"/>
      <c r="E154" s="1">
        <v>1800000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">
        <f t="shared" si="25"/>
        <v>1800000</v>
      </c>
      <c r="Q154" s="3">
        <f t="shared" si="26"/>
        <v>0</v>
      </c>
      <c r="R154" s="1"/>
      <c r="S154" s="1"/>
      <c r="T154" s="3">
        <f t="shared" si="24"/>
        <v>1800000</v>
      </c>
    </row>
    <row r="155" spans="1:20" ht="42" customHeight="1" x14ac:dyDescent="0.25">
      <c r="A155" s="6">
        <v>32</v>
      </c>
      <c r="B155" s="9" t="s">
        <v>265</v>
      </c>
      <c r="C155" s="1">
        <f t="shared" si="23"/>
        <v>3752227</v>
      </c>
      <c r="D155" s="1">
        <v>352227</v>
      </c>
      <c r="E155" s="1"/>
      <c r="F155" s="1">
        <v>3400000</v>
      </c>
      <c r="G155" s="1"/>
      <c r="H155" s="1"/>
      <c r="I155" s="1"/>
      <c r="J155" s="1"/>
      <c r="K155" s="1">
        <v>352227</v>
      </c>
      <c r="L155" s="1"/>
      <c r="M155" s="1"/>
      <c r="N155" s="1"/>
      <c r="O155" s="1"/>
      <c r="P155" s="3">
        <f t="shared" si="25"/>
        <v>3752227</v>
      </c>
      <c r="Q155" s="3">
        <f t="shared" si="26"/>
        <v>352227</v>
      </c>
      <c r="R155" s="1"/>
      <c r="S155" s="1"/>
      <c r="T155" s="3">
        <f t="shared" si="24"/>
        <v>3400000</v>
      </c>
    </row>
    <row r="156" spans="1:20" ht="45.75" customHeight="1" x14ac:dyDescent="0.25">
      <c r="A156" s="8">
        <v>33</v>
      </c>
      <c r="B156" s="9" t="s">
        <v>142</v>
      </c>
      <c r="C156" s="1">
        <f t="shared" si="23"/>
        <v>350000000</v>
      </c>
      <c r="D156" s="1"/>
      <c r="E156" s="1">
        <v>100000000</v>
      </c>
      <c r="F156" s="1">
        <v>100000000</v>
      </c>
      <c r="G156" s="1">
        <v>100000000</v>
      </c>
      <c r="H156" s="1">
        <v>50000000</v>
      </c>
      <c r="I156" s="1"/>
      <c r="J156" s="1"/>
      <c r="K156" s="1"/>
      <c r="L156" s="1"/>
      <c r="M156" s="1"/>
      <c r="N156" s="1"/>
      <c r="O156" s="1"/>
      <c r="P156" s="3">
        <f t="shared" si="25"/>
        <v>350000000</v>
      </c>
      <c r="Q156" s="3">
        <f t="shared" si="26"/>
        <v>0</v>
      </c>
      <c r="R156" s="1"/>
      <c r="S156" s="1"/>
      <c r="T156" s="3">
        <f t="shared" si="24"/>
        <v>350000000</v>
      </c>
    </row>
    <row r="157" spans="1:20" ht="45" customHeight="1" x14ac:dyDescent="0.25">
      <c r="A157" s="6">
        <v>34</v>
      </c>
      <c r="B157" s="9" t="s">
        <v>143</v>
      </c>
      <c r="C157" s="1">
        <f t="shared" si="23"/>
        <v>20000000</v>
      </c>
      <c r="D157" s="1"/>
      <c r="E157" s="1">
        <v>5000000</v>
      </c>
      <c r="F157" s="1">
        <v>5000000</v>
      </c>
      <c r="G157" s="1">
        <v>5000000</v>
      </c>
      <c r="H157" s="1">
        <v>5000000</v>
      </c>
      <c r="I157" s="1"/>
      <c r="J157" s="1"/>
      <c r="K157" s="1"/>
      <c r="L157" s="1"/>
      <c r="M157" s="1"/>
      <c r="N157" s="1"/>
      <c r="O157" s="1"/>
      <c r="P157" s="3">
        <f t="shared" si="25"/>
        <v>20000000</v>
      </c>
      <c r="Q157" s="3">
        <f t="shared" si="26"/>
        <v>0</v>
      </c>
      <c r="R157" s="1"/>
      <c r="S157" s="1"/>
      <c r="T157" s="3">
        <f t="shared" si="24"/>
        <v>20000000</v>
      </c>
    </row>
    <row r="158" spans="1:20" ht="40.5" customHeight="1" x14ac:dyDescent="0.25">
      <c r="A158" s="8">
        <v>35</v>
      </c>
      <c r="B158" s="9" t="s">
        <v>144</v>
      </c>
      <c r="C158" s="1">
        <f t="shared" si="23"/>
        <v>20000000</v>
      </c>
      <c r="D158" s="1"/>
      <c r="E158" s="1">
        <v>5000000</v>
      </c>
      <c r="F158" s="1">
        <v>5000000</v>
      </c>
      <c r="G158" s="1">
        <v>5000000</v>
      </c>
      <c r="H158" s="1">
        <v>5000000</v>
      </c>
      <c r="I158" s="1"/>
      <c r="J158" s="1"/>
      <c r="K158" s="1"/>
      <c r="L158" s="1"/>
      <c r="M158" s="1"/>
      <c r="N158" s="1"/>
      <c r="O158" s="1"/>
      <c r="P158" s="3">
        <f t="shared" si="25"/>
        <v>20000000</v>
      </c>
      <c r="Q158" s="3">
        <f t="shared" si="26"/>
        <v>0</v>
      </c>
      <c r="R158" s="1"/>
      <c r="S158" s="1"/>
      <c r="T158" s="3">
        <f t="shared" si="24"/>
        <v>20000000</v>
      </c>
    </row>
    <row r="159" spans="1:20" ht="23.25" customHeight="1" x14ac:dyDescent="0.25">
      <c r="A159" s="6">
        <v>36</v>
      </c>
      <c r="B159" s="19" t="s">
        <v>69</v>
      </c>
      <c r="C159" s="1">
        <f t="shared" si="23"/>
        <v>200000000</v>
      </c>
      <c r="D159" s="1"/>
      <c r="E159" s="1">
        <v>50000000</v>
      </c>
      <c r="F159" s="1">
        <v>50000000</v>
      </c>
      <c r="G159" s="1">
        <v>50000000</v>
      </c>
      <c r="H159" s="1">
        <v>50000000</v>
      </c>
      <c r="I159" s="1"/>
      <c r="J159" s="1"/>
      <c r="K159" s="1"/>
      <c r="L159" s="1"/>
      <c r="M159" s="1"/>
      <c r="N159" s="1"/>
      <c r="O159" s="1"/>
      <c r="P159" s="3">
        <f t="shared" si="25"/>
        <v>200000000</v>
      </c>
      <c r="Q159" s="3">
        <f t="shared" si="26"/>
        <v>0</v>
      </c>
      <c r="R159" s="1"/>
      <c r="S159" s="1"/>
      <c r="T159" s="3">
        <f t="shared" si="24"/>
        <v>200000000</v>
      </c>
    </row>
    <row r="160" spans="1:20" ht="24.75" customHeight="1" x14ac:dyDescent="0.25">
      <c r="A160" s="8">
        <v>37</v>
      </c>
      <c r="B160" s="9" t="s">
        <v>258</v>
      </c>
      <c r="C160" s="1">
        <f t="shared" si="23"/>
        <v>607324000</v>
      </c>
      <c r="D160" s="1">
        <v>447324000</v>
      </c>
      <c r="E160" s="1">
        <v>50000000</v>
      </c>
      <c r="F160" s="1">
        <v>50000000</v>
      </c>
      <c r="G160" s="1">
        <v>30000000</v>
      </c>
      <c r="H160" s="1">
        <v>30000000</v>
      </c>
      <c r="I160" s="1">
        <v>125984000</v>
      </c>
      <c r="J160" s="1">
        <v>156040000</v>
      </c>
      <c r="K160" s="1"/>
      <c r="L160" s="1"/>
      <c r="M160" s="1"/>
      <c r="N160" s="1"/>
      <c r="O160" s="1"/>
      <c r="P160" s="3">
        <f t="shared" si="25"/>
        <v>607324000</v>
      </c>
      <c r="Q160" s="3">
        <f t="shared" si="26"/>
        <v>282024000</v>
      </c>
      <c r="R160" s="1"/>
      <c r="S160" s="1"/>
      <c r="T160" s="3">
        <f t="shared" si="24"/>
        <v>325300000</v>
      </c>
    </row>
    <row r="161" spans="1:20" ht="27.75" customHeight="1" x14ac:dyDescent="0.25">
      <c r="A161" s="6">
        <v>38</v>
      </c>
      <c r="B161" s="9" t="s">
        <v>259</v>
      </c>
      <c r="C161" s="1">
        <f t="shared" si="23"/>
        <v>77000000</v>
      </c>
      <c r="D161" s="1">
        <v>57000000</v>
      </c>
      <c r="E161" s="1">
        <v>5000000</v>
      </c>
      <c r="F161" s="1">
        <v>5000000</v>
      </c>
      <c r="G161" s="1">
        <v>5000000</v>
      </c>
      <c r="H161" s="1">
        <v>5000000</v>
      </c>
      <c r="I161" s="1">
        <v>12000000</v>
      </c>
      <c r="J161" s="1">
        <v>45000000</v>
      </c>
      <c r="K161" s="1"/>
      <c r="L161" s="1"/>
      <c r="M161" s="1"/>
      <c r="N161" s="1"/>
      <c r="O161" s="1"/>
      <c r="P161" s="3">
        <f t="shared" si="25"/>
        <v>77000000</v>
      </c>
      <c r="Q161" s="3">
        <f t="shared" si="26"/>
        <v>57000000</v>
      </c>
      <c r="R161" s="1"/>
      <c r="S161" s="1"/>
      <c r="T161" s="3">
        <f t="shared" si="24"/>
        <v>20000000</v>
      </c>
    </row>
    <row r="162" spans="1:20" ht="27.75" customHeight="1" x14ac:dyDescent="0.25">
      <c r="A162" s="8">
        <v>39</v>
      </c>
      <c r="B162" s="19" t="s">
        <v>15</v>
      </c>
      <c r="C162" s="1">
        <f t="shared" si="23"/>
        <v>70000000</v>
      </c>
      <c r="D162" s="1">
        <v>70000000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3">
        <f t="shared" si="25"/>
        <v>70000000</v>
      </c>
      <c r="Q162" s="3">
        <f t="shared" si="26"/>
        <v>0</v>
      </c>
      <c r="R162" s="1"/>
      <c r="S162" s="1"/>
      <c r="T162" s="3">
        <f t="shared" si="24"/>
        <v>70000000</v>
      </c>
    </row>
    <row r="163" spans="1:20" s="5" customFormat="1" ht="57" customHeight="1" x14ac:dyDescent="0.25">
      <c r="A163" s="4" t="s">
        <v>33</v>
      </c>
      <c r="B163" s="7" t="s">
        <v>34</v>
      </c>
      <c r="C163" s="3">
        <f>C164+C165+C166+C167+C168+C169+C170+C172+C173+C171+C174+C175+C176+C177+C178+C179+C180+C181+C182+C183+C184+C185+C186+C187+C188+C189+C190+C191</f>
        <v>983528714</v>
      </c>
      <c r="D163" s="3">
        <f t="shared" ref="D163:T163" si="27">D164+D165+D166+D167+D168+D169+D170+D172+D173+D171+D174+D175+D176+D177+D178+D179+D180+D181+D182+D183+D184+D185+D186+D187+D188+D189+D190+D191</f>
        <v>353788714</v>
      </c>
      <c r="E163" s="3">
        <f t="shared" si="27"/>
        <v>246835000</v>
      </c>
      <c r="F163" s="3">
        <f t="shared" si="27"/>
        <v>126735000</v>
      </c>
      <c r="G163" s="3">
        <f t="shared" si="27"/>
        <v>123735000</v>
      </c>
      <c r="H163" s="3">
        <f t="shared" si="27"/>
        <v>132435000</v>
      </c>
      <c r="I163" s="3">
        <f t="shared" si="27"/>
        <v>77235000</v>
      </c>
      <c r="J163" s="3">
        <f t="shared" si="27"/>
        <v>22500000</v>
      </c>
      <c r="K163" s="3">
        <f t="shared" si="27"/>
        <v>4442714</v>
      </c>
      <c r="L163" s="3">
        <f t="shared" si="27"/>
        <v>30000000</v>
      </c>
      <c r="M163" s="3">
        <f t="shared" si="27"/>
        <v>0</v>
      </c>
      <c r="N163" s="3">
        <f t="shared" si="27"/>
        <v>0</v>
      </c>
      <c r="O163" s="3">
        <f t="shared" si="27"/>
        <v>233275000</v>
      </c>
      <c r="P163" s="3">
        <f t="shared" si="27"/>
        <v>750253714</v>
      </c>
      <c r="Q163" s="3">
        <f t="shared" si="27"/>
        <v>134177714</v>
      </c>
      <c r="R163" s="3">
        <f t="shared" si="27"/>
        <v>0</v>
      </c>
      <c r="S163" s="3">
        <f t="shared" si="27"/>
        <v>0</v>
      </c>
      <c r="T163" s="3">
        <f t="shared" si="27"/>
        <v>849351000</v>
      </c>
    </row>
    <row r="164" spans="1:20" ht="21" customHeight="1" x14ac:dyDescent="0.25">
      <c r="A164" s="6">
        <v>1</v>
      </c>
      <c r="B164" s="19" t="s">
        <v>70</v>
      </c>
      <c r="C164" s="1">
        <f t="shared" si="23"/>
        <v>15000000</v>
      </c>
      <c r="D164" s="1">
        <v>3000000</v>
      </c>
      <c r="E164" s="1">
        <v>3000000</v>
      </c>
      <c r="F164" s="1">
        <v>3000000</v>
      </c>
      <c r="G164" s="1">
        <v>3000000</v>
      </c>
      <c r="H164" s="1">
        <v>3000000</v>
      </c>
      <c r="I164" s="1"/>
      <c r="J164" s="1"/>
      <c r="K164" s="1"/>
      <c r="L164" s="1"/>
      <c r="M164" s="1"/>
      <c r="N164" s="1"/>
      <c r="O164" s="1"/>
      <c r="P164" s="3">
        <f t="shared" si="25"/>
        <v>15000000</v>
      </c>
      <c r="Q164" s="3">
        <f t="shared" si="26"/>
        <v>0</v>
      </c>
      <c r="R164" s="1"/>
      <c r="S164" s="1"/>
      <c r="T164" s="3">
        <f t="shared" si="24"/>
        <v>15000000</v>
      </c>
    </row>
    <row r="165" spans="1:20" ht="21" customHeight="1" x14ac:dyDescent="0.25">
      <c r="A165" s="6">
        <v>2</v>
      </c>
      <c r="B165" s="19" t="s">
        <v>221</v>
      </c>
      <c r="C165" s="1">
        <f t="shared" si="23"/>
        <v>15000000</v>
      </c>
      <c r="D165" s="1">
        <v>3000000</v>
      </c>
      <c r="E165" s="1">
        <v>3000000</v>
      </c>
      <c r="F165" s="1">
        <v>3000000</v>
      </c>
      <c r="G165" s="1">
        <v>3000000</v>
      </c>
      <c r="H165" s="1">
        <v>3000000</v>
      </c>
      <c r="I165" s="1">
        <v>3000000</v>
      </c>
      <c r="J165" s="1"/>
      <c r="K165" s="1"/>
      <c r="L165" s="1"/>
      <c r="M165" s="1"/>
      <c r="N165" s="1"/>
      <c r="O165" s="1"/>
      <c r="P165" s="3">
        <v>15000000</v>
      </c>
      <c r="Q165" s="3">
        <f t="shared" si="26"/>
        <v>3000000</v>
      </c>
      <c r="R165" s="1"/>
      <c r="S165" s="1"/>
      <c r="T165" s="3">
        <f t="shared" si="24"/>
        <v>12000000</v>
      </c>
    </row>
    <row r="166" spans="1:20" ht="21" customHeight="1" x14ac:dyDescent="0.25">
      <c r="A166" s="6">
        <v>3</v>
      </c>
      <c r="B166" s="19" t="s">
        <v>180</v>
      </c>
      <c r="C166" s="1">
        <f t="shared" si="23"/>
        <v>120000000</v>
      </c>
      <c r="D166" s="1"/>
      <c r="E166" s="1">
        <v>30000000</v>
      </c>
      <c r="F166" s="1">
        <v>30000000</v>
      </c>
      <c r="G166" s="1">
        <v>30000000</v>
      </c>
      <c r="H166" s="1">
        <v>30000000</v>
      </c>
      <c r="I166" s="1"/>
      <c r="J166" s="1"/>
      <c r="K166" s="1"/>
      <c r="L166" s="1"/>
      <c r="M166" s="1"/>
      <c r="N166" s="1"/>
      <c r="O166" s="1"/>
      <c r="P166" s="3">
        <f t="shared" si="25"/>
        <v>120000000</v>
      </c>
      <c r="Q166" s="3">
        <f t="shared" si="26"/>
        <v>0</v>
      </c>
      <c r="R166" s="1"/>
      <c r="S166" s="1"/>
      <c r="T166" s="3">
        <f t="shared" si="24"/>
        <v>120000000</v>
      </c>
    </row>
    <row r="167" spans="1:20" ht="21" customHeight="1" x14ac:dyDescent="0.25">
      <c r="A167" s="6">
        <v>4</v>
      </c>
      <c r="B167" s="19" t="s">
        <v>181</v>
      </c>
      <c r="C167" s="1">
        <f t="shared" si="23"/>
        <v>50000000</v>
      </c>
      <c r="D167" s="1"/>
      <c r="E167" s="1">
        <v>50000000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3">
        <f t="shared" si="25"/>
        <v>50000000</v>
      </c>
      <c r="Q167" s="3">
        <f t="shared" si="26"/>
        <v>0</v>
      </c>
      <c r="R167" s="1"/>
      <c r="S167" s="1"/>
      <c r="T167" s="3">
        <f t="shared" si="24"/>
        <v>50000000</v>
      </c>
    </row>
    <row r="168" spans="1:20" ht="21" customHeight="1" x14ac:dyDescent="0.25">
      <c r="A168" s="6">
        <v>5</v>
      </c>
      <c r="B168" s="19" t="s">
        <v>199</v>
      </c>
      <c r="C168" s="1">
        <f t="shared" si="23"/>
        <v>250000000</v>
      </c>
      <c r="D168" s="1">
        <v>50000000</v>
      </c>
      <c r="E168" s="1">
        <v>50000000</v>
      </c>
      <c r="F168" s="1">
        <v>50000000</v>
      </c>
      <c r="G168" s="1">
        <v>50000000</v>
      </c>
      <c r="H168" s="1">
        <v>50000000</v>
      </c>
      <c r="I168" s="1"/>
      <c r="J168" s="1"/>
      <c r="K168" s="1"/>
      <c r="L168" s="1"/>
      <c r="M168" s="1"/>
      <c r="N168" s="1"/>
      <c r="O168" s="1"/>
      <c r="P168" s="3">
        <f t="shared" si="25"/>
        <v>250000000</v>
      </c>
      <c r="Q168" s="3">
        <f t="shared" si="26"/>
        <v>0</v>
      </c>
      <c r="R168" s="1"/>
      <c r="S168" s="1"/>
      <c r="T168" s="3">
        <f t="shared" si="24"/>
        <v>250000000</v>
      </c>
    </row>
    <row r="169" spans="1:20" ht="36.75" customHeight="1" x14ac:dyDescent="0.25">
      <c r="A169" s="6">
        <v>6</v>
      </c>
      <c r="B169" s="19" t="s">
        <v>225</v>
      </c>
      <c r="C169" s="1">
        <f t="shared" si="23"/>
        <v>36000000</v>
      </c>
      <c r="D169" s="1">
        <v>36000000</v>
      </c>
      <c r="E169" s="1"/>
      <c r="F169" s="1"/>
      <c r="G169" s="1"/>
      <c r="H169" s="1"/>
      <c r="I169" s="1">
        <v>36000000</v>
      </c>
      <c r="J169" s="1"/>
      <c r="K169" s="1"/>
      <c r="L169" s="1"/>
      <c r="M169" s="1"/>
      <c r="N169" s="1"/>
      <c r="O169" s="1">
        <v>36000000</v>
      </c>
      <c r="P169" s="3">
        <f t="shared" si="25"/>
        <v>0</v>
      </c>
      <c r="Q169" s="3">
        <f t="shared" si="26"/>
        <v>36000000</v>
      </c>
      <c r="R169" s="1"/>
      <c r="S169" s="1"/>
      <c r="T169" s="3">
        <f t="shared" si="24"/>
        <v>0</v>
      </c>
    </row>
    <row r="170" spans="1:20" ht="45" customHeight="1" x14ac:dyDescent="0.25">
      <c r="A170" s="6">
        <v>7</v>
      </c>
      <c r="B170" s="19" t="s">
        <v>203</v>
      </c>
      <c r="C170" s="1">
        <f t="shared" si="23"/>
        <v>71111000</v>
      </c>
      <c r="D170" s="1">
        <v>71111000</v>
      </c>
      <c r="E170" s="1"/>
      <c r="F170" s="1"/>
      <c r="G170" s="1"/>
      <c r="H170" s="1"/>
      <c r="I170" s="1">
        <v>32000000</v>
      </c>
      <c r="J170" s="1"/>
      <c r="K170" s="1"/>
      <c r="L170" s="1"/>
      <c r="M170" s="1"/>
      <c r="N170" s="1"/>
      <c r="O170" s="1"/>
      <c r="P170" s="3">
        <f t="shared" si="25"/>
        <v>71111000</v>
      </c>
      <c r="Q170" s="3">
        <f t="shared" si="26"/>
        <v>32000000</v>
      </c>
      <c r="R170" s="1"/>
      <c r="S170" s="1"/>
      <c r="T170" s="3">
        <f t="shared" si="24"/>
        <v>39111000</v>
      </c>
    </row>
    <row r="171" spans="1:20" ht="24" customHeight="1" x14ac:dyDescent="0.25">
      <c r="A171" s="6">
        <v>8</v>
      </c>
      <c r="B171" s="19" t="s">
        <v>222</v>
      </c>
      <c r="C171" s="1">
        <f t="shared" si="23"/>
        <v>2000000</v>
      </c>
      <c r="D171" s="1"/>
      <c r="E171" s="1">
        <v>2000000</v>
      </c>
      <c r="F171" s="1"/>
      <c r="G171" s="1"/>
      <c r="H171" s="1"/>
      <c r="I171" s="1"/>
      <c r="J171" s="1"/>
      <c r="K171" s="1"/>
      <c r="L171" s="1"/>
      <c r="M171" s="1"/>
      <c r="N171" s="1"/>
      <c r="O171" s="1">
        <v>2000000</v>
      </c>
      <c r="P171" s="3">
        <f t="shared" si="25"/>
        <v>0</v>
      </c>
      <c r="Q171" s="3">
        <f t="shared" si="26"/>
        <v>0</v>
      </c>
      <c r="R171" s="1"/>
      <c r="S171" s="1"/>
      <c r="T171" s="3">
        <f t="shared" si="24"/>
        <v>2000000</v>
      </c>
    </row>
    <row r="172" spans="1:20" ht="21" customHeight="1" x14ac:dyDescent="0.25">
      <c r="A172" s="6">
        <v>9</v>
      </c>
      <c r="B172" s="19" t="s">
        <v>171</v>
      </c>
      <c r="C172" s="1">
        <f t="shared" si="23"/>
        <v>25000000</v>
      </c>
      <c r="D172" s="1">
        <v>25000000</v>
      </c>
      <c r="E172" s="1"/>
      <c r="F172" s="1"/>
      <c r="G172" s="1"/>
      <c r="H172" s="1"/>
      <c r="I172" s="1">
        <v>2500000</v>
      </c>
      <c r="J172" s="1">
        <v>22500000</v>
      </c>
      <c r="K172" s="1"/>
      <c r="L172" s="1"/>
      <c r="M172" s="1"/>
      <c r="N172" s="1"/>
      <c r="O172" s="1"/>
      <c r="P172" s="3">
        <f t="shared" si="25"/>
        <v>25000000</v>
      </c>
      <c r="Q172" s="3">
        <f t="shared" si="26"/>
        <v>25000000</v>
      </c>
      <c r="R172" s="1"/>
      <c r="S172" s="1"/>
      <c r="T172" s="3">
        <f t="shared" si="24"/>
        <v>0</v>
      </c>
    </row>
    <row r="173" spans="1:20" ht="21" customHeight="1" x14ac:dyDescent="0.25">
      <c r="A173" s="6">
        <v>10</v>
      </c>
      <c r="B173" s="19" t="s">
        <v>172</v>
      </c>
      <c r="C173" s="1">
        <f t="shared" si="23"/>
        <v>168675000</v>
      </c>
      <c r="D173" s="1">
        <v>33735000</v>
      </c>
      <c r="E173" s="1">
        <v>33735000</v>
      </c>
      <c r="F173" s="1">
        <v>33735000</v>
      </c>
      <c r="G173" s="1">
        <v>33735000</v>
      </c>
      <c r="H173" s="1">
        <v>33735000</v>
      </c>
      <c r="I173" s="1">
        <v>3735000</v>
      </c>
      <c r="J173" s="1"/>
      <c r="K173" s="1"/>
      <c r="L173" s="1">
        <v>30000000</v>
      </c>
      <c r="M173" s="1"/>
      <c r="N173" s="1"/>
      <c r="O173" s="1">
        <v>168675000</v>
      </c>
      <c r="P173" s="3">
        <f t="shared" si="25"/>
        <v>0</v>
      </c>
      <c r="Q173" s="3">
        <f t="shared" si="26"/>
        <v>33735000</v>
      </c>
      <c r="R173" s="1"/>
      <c r="S173" s="1"/>
      <c r="T173" s="3">
        <f t="shared" si="24"/>
        <v>134940000</v>
      </c>
    </row>
    <row r="174" spans="1:20" ht="40.5" customHeight="1" x14ac:dyDescent="0.25">
      <c r="A174" s="6">
        <v>11</v>
      </c>
      <c r="B174" s="19" t="s">
        <v>179</v>
      </c>
      <c r="C174" s="1">
        <f t="shared" si="23"/>
        <v>12670000</v>
      </c>
      <c r="D174" s="1">
        <v>12670000</v>
      </c>
      <c r="E174" s="1"/>
      <c r="F174" s="1"/>
      <c r="G174" s="1"/>
      <c r="H174" s="1"/>
      <c r="I174" s="1"/>
      <c r="J174" s="1"/>
      <c r="K174" s="1">
        <v>670000</v>
      </c>
      <c r="L174" s="1"/>
      <c r="M174" s="1"/>
      <c r="N174" s="1"/>
      <c r="O174" s="1"/>
      <c r="P174" s="3">
        <f t="shared" si="25"/>
        <v>12670000</v>
      </c>
      <c r="Q174" s="3">
        <f t="shared" si="26"/>
        <v>670000</v>
      </c>
      <c r="R174" s="1"/>
      <c r="S174" s="1"/>
      <c r="T174" s="3">
        <f t="shared" si="24"/>
        <v>12000000</v>
      </c>
    </row>
    <row r="175" spans="1:20" ht="21" customHeight="1" x14ac:dyDescent="0.25">
      <c r="A175" s="6">
        <v>12</v>
      </c>
      <c r="B175" s="9" t="s">
        <v>117</v>
      </c>
      <c r="C175" s="1">
        <f t="shared" si="23"/>
        <v>3000000</v>
      </c>
      <c r="D175" s="1"/>
      <c r="E175" s="1">
        <v>3000000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">
        <f t="shared" si="25"/>
        <v>3000000</v>
      </c>
      <c r="Q175" s="3">
        <f t="shared" si="26"/>
        <v>0</v>
      </c>
      <c r="R175" s="1"/>
      <c r="S175" s="1"/>
      <c r="T175" s="3">
        <f t="shared" si="24"/>
        <v>3000000</v>
      </c>
    </row>
    <row r="176" spans="1:20" ht="21" customHeight="1" x14ac:dyDescent="0.25">
      <c r="A176" s="6">
        <v>13</v>
      </c>
      <c r="B176" s="19" t="s">
        <v>178</v>
      </c>
      <c r="C176" s="1">
        <f t="shared" si="23"/>
        <v>11200000</v>
      </c>
      <c r="D176" s="1"/>
      <c r="E176" s="1"/>
      <c r="F176" s="1"/>
      <c r="G176" s="1"/>
      <c r="H176" s="1">
        <v>11200000</v>
      </c>
      <c r="I176" s="1"/>
      <c r="J176" s="1"/>
      <c r="K176" s="1"/>
      <c r="L176" s="1"/>
      <c r="M176" s="1"/>
      <c r="N176" s="1"/>
      <c r="O176" s="1">
        <v>11200000</v>
      </c>
      <c r="P176" s="3">
        <f t="shared" si="25"/>
        <v>0</v>
      </c>
      <c r="Q176" s="3">
        <f t="shared" si="26"/>
        <v>0</v>
      </c>
      <c r="R176" s="1"/>
      <c r="S176" s="1"/>
      <c r="T176" s="3">
        <f t="shared" si="24"/>
        <v>11200000</v>
      </c>
    </row>
    <row r="177" spans="1:20" ht="21" customHeight="1" x14ac:dyDescent="0.25">
      <c r="A177" s="6">
        <v>14</v>
      </c>
      <c r="B177" s="9" t="s">
        <v>118</v>
      </c>
      <c r="C177" s="1">
        <f t="shared" si="23"/>
        <v>11600000</v>
      </c>
      <c r="D177" s="1"/>
      <c r="E177" s="1">
        <v>11600000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">
        <f t="shared" si="25"/>
        <v>11600000</v>
      </c>
      <c r="Q177" s="3">
        <f t="shared" si="26"/>
        <v>0</v>
      </c>
      <c r="R177" s="1"/>
      <c r="S177" s="1"/>
      <c r="T177" s="3">
        <f t="shared" si="24"/>
        <v>11600000</v>
      </c>
    </row>
    <row r="178" spans="1:20" ht="21" customHeight="1" x14ac:dyDescent="0.25">
      <c r="A178" s="6">
        <v>15</v>
      </c>
      <c r="B178" s="9" t="s">
        <v>119</v>
      </c>
      <c r="C178" s="1">
        <f t="shared" si="23"/>
        <v>1000000</v>
      </c>
      <c r="D178" s="1"/>
      <c r="E178" s="1">
        <v>1000000</v>
      </c>
      <c r="F178" s="1"/>
      <c r="G178" s="1"/>
      <c r="H178" s="1"/>
      <c r="I178" s="1"/>
      <c r="J178" s="1"/>
      <c r="K178" s="1"/>
      <c r="L178" s="1"/>
      <c r="M178" s="1"/>
      <c r="N178" s="1"/>
      <c r="O178" s="1">
        <v>1000000</v>
      </c>
      <c r="P178" s="3">
        <f t="shared" si="25"/>
        <v>0</v>
      </c>
      <c r="Q178" s="3">
        <f t="shared" si="26"/>
        <v>0</v>
      </c>
      <c r="R178" s="1"/>
      <c r="S178" s="1"/>
      <c r="T178" s="3">
        <f t="shared" si="24"/>
        <v>1000000</v>
      </c>
    </row>
    <row r="179" spans="1:20" ht="37.5" customHeight="1" x14ac:dyDescent="0.25">
      <c r="A179" s="6">
        <v>16</v>
      </c>
      <c r="B179" s="9" t="s">
        <v>120</v>
      </c>
      <c r="C179" s="1">
        <f t="shared" si="23"/>
        <v>3000000</v>
      </c>
      <c r="D179" s="1"/>
      <c r="E179" s="1">
        <v>3000000</v>
      </c>
      <c r="F179" s="1"/>
      <c r="G179" s="1"/>
      <c r="H179" s="1"/>
      <c r="I179" s="1"/>
      <c r="J179" s="1"/>
      <c r="K179" s="1"/>
      <c r="L179" s="1"/>
      <c r="M179" s="1"/>
      <c r="N179" s="1"/>
      <c r="O179" s="1">
        <v>3000000</v>
      </c>
      <c r="P179" s="3">
        <f t="shared" si="25"/>
        <v>0</v>
      </c>
      <c r="Q179" s="3">
        <f t="shared" si="26"/>
        <v>0</v>
      </c>
      <c r="R179" s="1"/>
      <c r="S179" s="1"/>
      <c r="T179" s="3">
        <f t="shared" si="24"/>
        <v>3000000</v>
      </c>
    </row>
    <row r="180" spans="1:20" ht="35.25" customHeight="1" x14ac:dyDescent="0.25">
      <c r="A180" s="6">
        <v>17</v>
      </c>
      <c r="B180" s="9" t="s">
        <v>176</v>
      </c>
      <c r="C180" s="1">
        <f t="shared" si="23"/>
        <v>400000</v>
      </c>
      <c r="D180" s="1">
        <v>400000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>
        <v>400000</v>
      </c>
      <c r="P180" s="3">
        <f t="shared" si="25"/>
        <v>0</v>
      </c>
      <c r="Q180" s="3">
        <f t="shared" si="26"/>
        <v>0</v>
      </c>
      <c r="R180" s="1"/>
      <c r="S180" s="1"/>
      <c r="T180" s="3">
        <f t="shared" si="24"/>
        <v>400000</v>
      </c>
    </row>
    <row r="181" spans="1:20" ht="24" customHeight="1" x14ac:dyDescent="0.25">
      <c r="A181" s="6">
        <v>18</v>
      </c>
      <c r="B181" s="9" t="s">
        <v>122</v>
      </c>
      <c r="C181" s="1">
        <f t="shared" si="23"/>
        <v>100000000</v>
      </c>
      <c r="D181" s="1">
        <v>100000000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">
        <f t="shared" si="25"/>
        <v>100000000</v>
      </c>
      <c r="Q181" s="3">
        <f t="shared" si="26"/>
        <v>0</v>
      </c>
      <c r="R181" s="1"/>
      <c r="S181" s="1"/>
      <c r="T181" s="3">
        <f t="shared" si="24"/>
        <v>100000000</v>
      </c>
    </row>
    <row r="182" spans="1:20" ht="36.75" customHeight="1" x14ac:dyDescent="0.25">
      <c r="A182" s="6">
        <v>19</v>
      </c>
      <c r="B182" s="9" t="s">
        <v>123</v>
      </c>
      <c r="C182" s="1">
        <f t="shared" si="23"/>
        <v>1000000</v>
      </c>
      <c r="D182" s="1"/>
      <c r="E182" s="1"/>
      <c r="F182" s="1">
        <v>1000000</v>
      </c>
      <c r="G182" s="1"/>
      <c r="H182" s="1"/>
      <c r="I182" s="1"/>
      <c r="J182" s="1"/>
      <c r="K182" s="1"/>
      <c r="L182" s="1"/>
      <c r="M182" s="1"/>
      <c r="N182" s="1"/>
      <c r="O182" s="1">
        <v>1000000</v>
      </c>
      <c r="P182" s="3">
        <f t="shared" si="25"/>
        <v>0</v>
      </c>
      <c r="Q182" s="3">
        <f t="shared" si="26"/>
        <v>0</v>
      </c>
      <c r="R182" s="1"/>
      <c r="S182" s="1"/>
      <c r="T182" s="3">
        <f t="shared" si="24"/>
        <v>1000000</v>
      </c>
    </row>
    <row r="183" spans="1:20" ht="39" customHeight="1" x14ac:dyDescent="0.25">
      <c r="A183" s="6">
        <v>20</v>
      </c>
      <c r="B183" s="9" t="s">
        <v>271</v>
      </c>
      <c r="C183" s="1">
        <f t="shared" si="23"/>
        <v>4000000</v>
      </c>
      <c r="D183" s="1">
        <v>4000000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>
        <v>4000000</v>
      </c>
      <c r="P183" s="3">
        <f t="shared" si="25"/>
        <v>0</v>
      </c>
      <c r="Q183" s="3">
        <f t="shared" si="26"/>
        <v>0</v>
      </c>
      <c r="R183" s="1"/>
      <c r="S183" s="1"/>
      <c r="T183" s="3">
        <f t="shared" si="24"/>
        <v>4000000</v>
      </c>
    </row>
    <row r="184" spans="1:20" ht="24.75" customHeight="1" x14ac:dyDescent="0.25">
      <c r="A184" s="6">
        <v>21</v>
      </c>
      <c r="B184" s="9" t="s">
        <v>272</v>
      </c>
      <c r="C184" s="1">
        <f t="shared" si="23"/>
        <v>4000000</v>
      </c>
      <c r="D184" s="1"/>
      <c r="E184" s="1"/>
      <c r="F184" s="1"/>
      <c r="G184" s="1">
        <v>4000000</v>
      </c>
      <c r="H184" s="1"/>
      <c r="I184" s="1"/>
      <c r="J184" s="1"/>
      <c r="K184" s="1"/>
      <c r="L184" s="1"/>
      <c r="M184" s="1"/>
      <c r="N184" s="1"/>
      <c r="O184" s="1"/>
      <c r="P184" s="3">
        <f t="shared" si="25"/>
        <v>4000000</v>
      </c>
      <c r="Q184" s="3">
        <f t="shared" si="26"/>
        <v>0</v>
      </c>
      <c r="R184" s="1"/>
      <c r="S184" s="1"/>
      <c r="T184" s="3">
        <f t="shared" si="24"/>
        <v>4000000</v>
      </c>
    </row>
    <row r="185" spans="1:20" ht="24.75" customHeight="1" x14ac:dyDescent="0.25">
      <c r="A185" s="6">
        <v>22</v>
      </c>
      <c r="B185" s="9" t="s">
        <v>223</v>
      </c>
      <c r="C185" s="1">
        <f t="shared" si="23"/>
        <v>2500000</v>
      </c>
      <c r="D185" s="1"/>
      <c r="E185" s="1">
        <v>2500000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">
        <f t="shared" si="25"/>
        <v>2500000</v>
      </c>
      <c r="Q185" s="3">
        <f t="shared" si="26"/>
        <v>0</v>
      </c>
      <c r="R185" s="1"/>
      <c r="S185" s="1"/>
      <c r="T185" s="3">
        <f t="shared" si="24"/>
        <v>2500000</v>
      </c>
    </row>
    <row r="186" spans="1:20" ht="39.75" customHeight="1" x14ac:dyDescent="0.25">
      <c r="A186" s="6">
        <v>23</v>
      </c>
      <c r="B186" s="9" t="s">
        <v>124</v>
      </c>
      <c r="C186" s="1">
        <f t="shared" si="23"/>
        <v>6000000</v>
      </c>
      <c r="D186" s="1"/>
      <c r="E186" s="1"/>
      <c r="F186" s="1">
        <v>6000000</v>
      </c>
      <c r="G186" s="1"/>
      <c r="H186" s="1"/>
      <c r="I186" s="1"/>
      <c r="J186" s="1"/>
      <c r="K186" s="1"/>
      <c r="L186" s="1"/>
      <c r="M186" s="1"/>
      <c r="N186" s="1"/>
      <c r="O186" s="1">
        <v>6000000</v>
      </c>
      <c r="P186" s="3">
        <f t="shared" si="25"/>
        <v>0</v>
      </c>
      <c r="Q186" s="3">
        <f t="shared" si="26"/>
        <v>0</v>
      </c>
      <c r="R186" s="1"/>
      <c r="S186" s="1"/>
      <c r="T186" s="3">
        <f t="shared" si="24"/>
        <v>6000000</v>
      </c>
    </row>
    <row r="187" spans="1:20" ht="27" customHeight="1" x14ac:dyDescent="0.25">
      <c r="A187" s="6">
        <v>24</v>
      </c>
      <c r="B187" s="9" t="s">
        <v>125</v>
      </c>
      <c r="C187" s="1">
        <f t="shared" si="23"/>
        <v>2593000</v>
      </c>
      <c r="D187" s="1">
        <v>2593000</v>
      </c>
      <c r="E187" s="1"/>
      <c r="F187" s="1"/>
      <c r="G187" s="1"/>
      <c r="H187" s="1"/>
      <c r="I187" s="1"/>
      <c r="J187" s="1"/>
      <c r="K187" s="1">
        <v>2593000</v>
      </c>
      <c r="L187" s="1"/>
      <c r="M187" s="1"/>
      <c r="N187" s="1"/>
      <c r="O187" s="1"/>
      <c r="P187" s="3">
        <f t="shared" si="25"/>
        <v>2593000</v>
      </c>
      <c r="Q187" s="3">
        <f t="shared" si="26"/>
        <v>2593000</v>
      </c>
      <c r="R187" s="1"/>
      <c r="S187" s="1"/>
      <c r="T187" s="3">
        <f t="shared" si="24"/>
        <v>0</v>
      </c>
    </row>
    <row r="188" spans="1:20" ht="36" customHeight="1" x14ac:dyDescent="0.25">
      <c r="A188" s="6">
        <v>25</v>
      </c>
      <c r="B188" s="9" t="s">
        <v>133</v>
      </c>
      <c r="C188" s="1">
        <f t="shared" si="23"/>
        <v>54000000</v>
      </c>
      <c r="D188" s="1"/>
      <c r="E188" s="1">
        <v>54000000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">
        <f t="shared" si="25"/>
        <v>54000000</v>
      </c>
      <c r="Q188" s="3">
        <f t="shared" si="26"/>
        <v>0</v>
      </c>
      <c r="R188" s="1"/>
      <c r="S188" s="1"/>
      <c r="T188" s="3">
        <f t="shared" si="24"/>
        <v>54000000</v>
      </c>
    </row>
    <row r="189" spans="1:20" ht="24.75" customHeight="1" x14ac:dyDescent="0.25">
      <c r="A189" s="6">
        <v>26</v>
      </c>
      <c r="B189" s="9" t="s">
        <v>145</v>
      </c>
      <c r="C189" s="1">
        <f t="shared" si="23"/>
        <v>1500000</v>
      </c>
      <c r="D189" s="1"/>
      <c r="E189" s="1"/>
      <c r="F189" s="1"/>
      <c r="G189" s="1"/>
      <c r="H189" s="1">
        <v>1500000</v>
      </c>
      <c r="I189" s="1"/>
      <c r="J189" s="1"/>
      <c r="K189" s="1"/>
      <c r="L189" s="1"/>
      <c r="M189" s="1"/>
      <c r="N189" s="1"/>
      <c r="O189" s="1"/>
      <c r="P189" s="3">
        <f t="shared" si="25"/>
        <v>1500000</v>
      </c>
      <c r="Q189" s="3">
        <f t="shared" si="26"/>
        <v>0</v>
      </c>
      <c r="R189" s="1"/>
      <c r="S189" s="1"/>
      <c r="T189" s="3">
        <f t="shared" si="24"/>
        <v>1500000</v>
      </c>
    </row>
    <row r="190" spans="1:20" ht="39.75" customHeight="1" x14ac:dyDescent="0.25">
      <c r="A190" s="6">
        <v>27</v>
      </c>
      <c r="B190" s="9" t="s">
        <v>210</v>
      </c>
      <c r="C190" s="1">
        <f t="shared" si="23"/>
        <v>11100000</v>
      </c>
      <c r="D190" s="1">
        <v>11100000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">
        <f t="shared" si="25"/>
        <v>11100000</v>
      </c>
      <c r="Q190" s="3">
        <f t="shared" si="26"/>
        <v>0</v>
      </c>
      <c r="R190" s="1"/>
      <c r="S190" s="1"/>
      <c r="T190" s="3">
        <f t="shared" si="24"/>
        <v>11100000</v>
      </c>
    </row>
    <row r="191" spans="1:20" ht="38.25" customHeight="1" x14ac:dyDescent="0.25">
      <c r="A191" s="6">
        <v>28</v>
      </c>
      <c r="B191" s="9" t="s">
        <v>146</v>
      </c>
      <c r="C191" s="1">
        <f t="shared" ref="C191:C233" si="28">D191+E191+F191+G191+H191</f>
        <v>1179714</v>
      </c>
      <c r="D191" s="1">
        <v>1179714</v>
      </c>
      <c r="E191" s="1"/>
      <c r="F191" s="1"/>
      <c r="G191" s="1"/>
      <c r="H191" s="1"/>
      <c r="I191" s="1"/>
      <c r="J191" s="1"/>
      <c r="K191" s="1">
        <v>1179714</v>
      </c>
      <c r="L191" s="1"/>
      <c r="M191" s="1"/>
      <c r="N191" s="1"/>
      <c r="O191" s="1"/>
      <c r="P191" s="3">
        <f t="shared" si="25"/>
        <v>1179714</v>
      </c>
      <c r="Q191" s="3">
        <f t="shared" si="26"/>
        <v>1179714</v>
      </c>
      <c r="R191" s="1"/>
      <c r="S191" s="1"/>
      <c r="T191" s="3">
        <f t="shared" si="24"/>
        <v>0</v>
      </c>
    </row>
    <row r="192" spans="1:20" ht="26.25" customHeight="1" x14ac:dyDescent="0.25">
      <c r="A192" s="4" t="s">
        <v>35</v>
      </c>
      <c r="B192" s="7" t="s">
        <v>36</v>
      </c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3">
        <f t="shared" si="25"/>
        <v>0</v>
      </c>
      <c r="Q192" s="3">
        <f t="shared" si="26"/>
        <v>0</v>
      </c>
      <c r="R192" s="1"/>
      <c r="S192" s="1"/>
      <c r="T192" s="3">
        <f t="shared" si="24"/>
        <v>0</v>
      </c>
    </row>
    <row r="193" spans="1:20" ht="56.25" customHeight="1" x14ac:dyDescent="0.25">
      <c r="A193" s="8">
        <v>1</v>
      </c>
      <c r="B193" s="9" t="s">
        <v>60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">
        <f t="shared" si="25"/>
        <v>0</v>
      </c>
      <c r="Q193" s="3">
        <f t="shared" si="26"/>
        <v>0</v>
      </c>
      <c r="R193" s="1"/>
      <c r="S193" s="1"/>
      <c r="T193" s="3">
        <f t="shared" si="24"/>
        <v>0</v>
      </c>
    </row>
    <row r="194" spans="1:20" s="5" customFormat="1" ht="60" customHeight="1" x14ac:dyDescent="0.25">
      <c r="A194" s="4" t="s">
        <v>38</v>
      </c>
      <c r="B194" s="7" t="s">
        <v>37</v>
      </c>
      <c r="C194" s="3">
        <f>C195+C196+C197+C198+C199+C200</f>
        <v>86350000</v>
      </c>
      <c r="D194" s="3">
        <f t="shared" ref="D194:T194" si="29">D195+D196+D197+D198+D199+D200</f>
        <v>23120000</v>
      </c>
      <c r="E194" s="3">
        <f t="shared" si="29"/>
        <v>3120000</v>
      </c>
      <c r="F194" s="3">
        <f t="shared" si="29"/>
        <v>53870000</v>
      </c>
      <c r="G194" s="3">
        <f t="shared" si="29"/>
        <v>3120000</v>
      </c>
      <c r="H194" s="3">
        <f t="shared" si="29"/>
        <v>3120000</v>
      </c>
      <c r="I194" s="3">
        <f t="shared" si="29"/>
        <v>1820000</v>
      </c>
      <c r="J194" s="3">
        <f t="shared" si="29"/>
        <v>15300000</v>
      </c>
      <c r="K194" s="3">
        <f t="shared" si="29"/>
        <v>0</v>
      </c>
      <c r="L194" s="3">
        <f t="shared" si="29"/>
        <v>0</v>
      </c>
      <c r="M194" s="3">
        <f t="shared" si="29"/>
        <v>0</v>
      </c>
      <c r="N194" s="3">
        <f t="shared" si="29"/>
        <v>0</v>
      </c>
      <c r="O194" s="3">
        <f t="shared" si="29"/>
        <v>15600000</v>
      </c>
      <c r="P194" s="3">
        <f t="shared" si="29"/>
        <v>70750000</v>
      </c>
      <c r="Q194" s="3">
        <f t="shared" si="29"/>
        <v>17120000</v>
      </c>
      <c r="R194" s="3">
        <f t="shared" si="29"/>
        <v>0</v>
      </c>
      <c r="S194" s="3">
        <f t="shared" si="29"/>
        <v>0</v>
      </c>
      <c r="T194" s="3">
        <f t="shared" si="29"/>
        <v>69230000</v>
      </c>
    </row>
    <row r="195" spans="1:20" ht="22.5" customHeight="1" x14ac:dyDescent="0.25">
      <c r="A195" s="6">
        <v>1</v>
      </c>
      <c r="B195" s="9" t="s">
        <v>165</v>
      </c>
      <c r="C195" s="1">
        <f t="shared" si="28"/>
        <v>33750000</v>
      </c>
      <c r="D195" s="1"/>
      <c r="E195" s="1"/>
      <c r="F195" s="1">
        <v>33750000</v>
      </c>
      <c r="G195" s="1"/>
      <c r="H195" s="1"/>
      <c r="I195" s="1"/>
      <c r="J195" s="1"/>
      <c r="K195" s="1"/>
      <c r="L195" s="1"/>
      <c r="M195" s="1"/>
      <c r="N195" s="1"/>
      <c r="O195" s="1"/>
      <c r="P195" s="3">
        <f t="shared" si="25"/>
        <v>33750000</v>
      </c>
      <c r="Q195" s="3">
        <f t="shared" si="26"/>
        <v>0</v>
      </c>
      <c r="R195" s="1"/>
      <c r="S195" s="1"/>
      <c r="T195" s="3">
        <f t="shared" si="24"/>
        <v>33750000</v>
      </c>
    </row>
    <row r="196" spans="1:20" ht="22.5" customHeight="1" x14ac:dyDescent="0.25">
      <c r="A196" s="6">
        <v>2</v>
      </c>
      <c r="B196" s="9" t="s">
        <v>166</v>
      </c>
      <c r="C196" s="1">
        <f t="shared" si="28"/>
        <v>17000000</v>
      </c>
      <c r="D196" s="1"/>
      <c r="E196" s="1"/>
      <c r="F196" s="1">
        <v>17000000</v>
      </c>
      <c r="G196" s="1"/>
      <c r="H196" s="1"/>
      <c r="I196" s="1"/>
      <c r="J196" s="1"/>
      <c r="K196" s="1"/>
      <c r="L196" s="1"/>
      <c r="M196" s="1"/>
      <c r="N196" s="1"/>
      <c r="O196" s="1"/>
      <c r="P196" s="3">
        <f t="shared" si="25"/>
        <v>17000000</v>
      </c>
      <c r="Q196" s="3">
        <f t="shared" si="26"/>
        <v>0</v>
      </c>
      <c r="R196" s="1"/>
      <c r="S196" s="1"/>
      <c r="T196" s="3">
        <f t="shared" si="24"/>
        <v>17000000</v>
      </c>
    </row>
    <row r="197" spans="1:20" ht="22.5" customHeight="1" x14ac:dyDescent="0.25">
      <c r="A197" s="6">
        <v>3</v>
      </c>
      <c r="B197" s="9" t="s">
        <v>216</v>
      </c>
      <c r="C197" s="1">
        <f t="shared" si="28"/>
        <v>600000</v>
      </c>
      <c r="D197" s="1">
        <v>120000</v>
      </c>
      <c r="E197" s="1">
        <v>120000</v>
      </c>
      <c r="F197" s="1">
        <v>120000</v>
      </c>
      <c r="G197" s="1">
        <v>120000</v>
      </c>
      <c r="H197" s="1">
        <v>120000</v>
      </c>
      <c r="I197" s="1">
        <v>120000</v>
      </c>
      <c r="J197" s="1"/>
      <c r="K197" s="1"/>
      <c r="L197" s="1"/>
      <c r="M197" s="1"/>
      <c r="N197" s="1"/>
      <c r="O197" s="1">
        <v>600000</v>
      </c>
      <c r="P197" s="3">
        <f t="shared" si="25"/>
        <v>0</v>
      </c>
      <c r="Q197" s="3">
        <f t="shared" si="26"/>
        <v>120000</v>
      </c>
      <c r="R197" s="1"/>
      <c r="S197" s="1"/>
      <c r="T197" s="3">
        <f t="shared" si="24"/>
        <v>480000</v>
      </c>
    </row>
    <row r="198" spans="1:20" ht="22.5" customHeight="1" x14ac:dyDescent="0.25">
      <c r="A198" s="6">
        <v>4</v>
      </c>
      <c r="B198" s="9" t="s">
        <v>173</v>
      </c>
      <c r="C198" s="1">
        <f t="shared" si="28"/>
        <v>17000000</v>
      </c>
      <c r="D198" s="1">
        <v>17000000</v>
      </c>
      <c r="E198" s="1">
        <v>0</v>
      </c>
      <c r="F198" s="1"/>
      <c r="G198" s="1"/>
      <c r="H198" s="1"/>
      <c r="I198" s="1">
        <v>1700000</v>
      </c>
      <c r="J198" s="1">
        <v>15300000</v>
      </c>
      <c r="K198" s="1"/>
      <c r="L198" s="1"/>
      <c r="M198" s="1"/>
      <c r="N198" s="1"/>
      <c r="O198" s="1"/>
      <c r="P198" s="3">
        <f t="shared" si="25"/>
        <v>17000000</v>
      </c>
      <c r="Q198" s="3">
        <f t="shared" si="26"/>
        <v>17000000</v>
      </c>
      <c r="R198" s="1"/>
      <c r="S198" s="1"/>
      <c r="T198" s="3">
        <f t="shared" si="24"/>
        <v>0</v>
      </c>
    </row>
    <row r="199" spans="1:20" ht="40.5" customHeight="1" x14ac:dyDescent="0.25">
      <c r="A199" s="6">
        <v>5</v>
      </c>
      <c r="B199" s="9" t="s">
        <v>147</v>
      </c>
      <c r="C199" s="1">
        <f t="shared" si="28"/>
        <v>3000000</v>
      </c>
      <c r="D199" s="1">
        <v>3000000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">
        <f t="shared" si="25"/>
        <v>3000000</v>
      </c>
      <c r="Q199" s="3">
        <f t="shared" ref="Q199:Q234" si="30">I199+J199+K199+L199+M199</f>
        <v>0</v>
      </c>
      <c r="R199" s="1"/>
      <c r="S199" s="1"/>
      <c r="T199" s="3">
        <f t="shared" si="24"/>
        <v>3000000</v>
      </c>
    </row>
    <row r="200" spans="1:20" ht="44.25" customHeight="1" x14ac:dyDescent="0.25">
      <c r="A200" s="6">
        <v>6</v>
      </c>
      <c r="B200" s="19" t="s">
        <v>200</v>
      </c>
      <c r="C200" s="1">
        <f t="shared" si="28"/>
        <v>15000000</v>
      </c>
      <c r="D200" s="1">
        <v>3000000</v>
      </c>
      <c r="E200" s="1">
        <v>3000000</v>
      </c>
      <c r="F200" s="1">
        <v>3000000</v>
      </c>
      <c r="G200" s="1">
        <v>3000000</v>
      </c>
      <c r="H200" s="1">
        <v>3000000</v>
      </c>
      <c r="I200" s="1"/>
      <c r="J200" s="1"/>
      <c r="K200" s="1"/>
      <c r="L200" s="1"/>
      <c r="M200" s="1"/>
      <c r="N200" s="1"/>
      <c r="O200" s="1">
        <v>15000000</v>
      </c>
      <c r="P200" s="3">
        <f t="shared" si="25"/>
        <v>0</v>
      </c>
      <c r="Q200" s="3">
        <f t="shared" si="30"/>
        <v>0</v>
      </c>
      <c r="R200" s="1"/>
      <c r="S200" s="1"/>
      <c r="T200" s="3">
        <f t="shared" si="24"/>
        <v>15000000</v>
      </c>
    </row>
    <row r="201" spans="1:20" ht="38.25" customHeight="1" x14ac:dyDescent="0.25">
      <c r="A201" s="4" t="s">
        <v>40</v>
      </c>
      <c r="B201" s="7" t="s">
        <v>39</v>
      </c>
      <c r="C201" s="3">
        <f>C202+C203+C205+C206+C207+C208+C209+C210+C211+C212+C204</f>
        <v>289500000</v>
      </c>
      <c r="D201" s="3">
        <f t="shared" ref="D201:S201" si="31">D202+D203+D205+D206+D207+D208+D209+D210+D211+D212+D204</f>
        <v>39000000</v>
      </c>
      <c r="E201" s="3">
        <f t="shared" si="31"/>
        <v>110000000</v>
      </c>
      <c r="F201" s="3">
        <f t="shared" si="31"/>
        <v>45500000</v>
      </c>
      <c r="G201" s="3">
        <f t="shared" si="31"/>
        <v>65000000</v>
      </c>
      <c r="H201" s="3">
        <f t="shared" si="31"/>
        <v>30000000</v>
      </c>
      <c r="I201" s="3">
        <f t="shared" si="31"/>
        <v>0</v>
      </c>
      <c r="J201" s="3">
        <f t="shared" si="31"/>
        <v>0</v>
      </c>
      <c r="K201" s="3">
        <f t="shared" si="31"/>
        <v>0</v>
      </c>
      <c r="L201" s="3">
        <f t="shared" si="31"/>
        <v>0</v>
      </c>
      <c r="M201" s="3">
        <f t="shared" si="31"/>
        <v>0</v>
      </c>
      <c r="N201" s="3">
        <f t="shared" si="31"/>
        <v>0</v>
      </c>
      <c r="O201" s="3">
        <f t="shared" si="31"/>
        <v>121000000</v>
      </c>
      <c r="P201" s="3">
        <f t="shared" si="31"/>
        <v>168500000</v>
      </c>
      <c r="Q201" s="3">
        <f t="shared" si="31"/>
        <v>0</v>
      </c>
      <c r="R201" s="3">
        <f t="shared" si="31"/>
        <v>0</v>
      </c>
      <c r="S201" s="3">
        <f t="shared" si="31"/>
        <v>0</v>
      </c>
      <c r="T201" s="3">
        <f t="shared" ref="T201:T234" si="32">C201-Q201-R201-S201</f>
        <v>289500000</v>
      </c>
    </row>
    <row r="202" spans="1:20" ht="24" customHeight="1" x14ac:dyDescent="0.25">
      <c r="A202" s="8">
        <v>1</v>
      </c>
      <c r="B202" s="9" t="s">
        <v>148</v>
      </c>
      <c r="C202" s="1">
        <f t="shared" si="28"/>
        <v>30000000</v>
      </c>
      <c r="D202" s="1"/>
      <c r="E202" s="1">
        <v>15000000</v>
      </c>
      <c r="F202" s="1">
        <v>15000000</v>
      </c>
      <c r="G202" s="1"/>
      <c r="H202" s="1"/>
      <c r="I202" s="1"/>
      <c r="J202" s="1"/>
      <c r="K202" s="1"/>
      <c r="L202" s="1"/>
      <c r="M202" s="1"/>
      <c r="N202" s="1"/>
      <c r="O202" s="1"/>
      <c r="P202" s="3">
        <f t="shared" ref="P202:P233" si="33">C202-O202</f>
        <v>30000000</v>
      </c>
      <c r="Q202" s="3">
        <f t="shared" si="30"/>
        <v>0</v>
      </c>
      <c r="R202" s="1"/>
      <c r="S202" s="1"/>
      <c r="T202" s="3">
        <f t="shared" si="32"/>
        <v>30000000</v>
      </c>
    </row>
    <row r="203" spans="1:20" ht="24" customHeight="1" x14ac:dyDescent="0.25">
      <c r="A203" s="8">
        <v>2</v>
      </c>
      <c r="B203" s="9" t="s">
        <v>149</v>
      </c>
      <c r="C203" s="1">
        <f t="shared" si="28"/>
        <v>30000000</v>
      </c>
      <c r="D203" s="1"/>
      <c r="E203" s="1"/>
      <c r="F203" s="1"/>
      <c r="G203" s="1">
        <v>30000000</v>
      </c>
      <c r="H203" s="1"/>
      <c r="I203" s="1"/>
      <c r="J203" s="1"/>
      <c r="K203" s="1"/>
      <c r="L203" s="1"/>
      <c r="M203" s="1"/>
      <c r="N203" s="1"/>
      <c r="O203" s="1"/>
      <c r="P203" s="3">
        <f t="shared" si="33"/>
        <v>30000000</v>
      </c>
      <c r="Q203" s="3">
        <f t="shared" si="30"/>
        <v>0</v>
      </c>
      <c r="R203" s="1"/>
      <c r="S203" s="1"/>
      <c r="T203" s="3">
        <f t="shared" si="32"/>
        <v>30000000</v>
      </c>
    </row>
    <row r="204" spans="1:20" ht="24" customHeight="1" x14ac:dyDescent="0.25">
      <c r="A204" s="8">
        <v>3</v>
      </c>
      <c r="B204" s="9" t="s">
        <v>217</v>
      </c>
      <c r="C204" s="1">
        <f t="shared" si="28"/>
        <v>1000000</v>
      </c>
      <c r="D204" s="1">
        <v>1000000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">
        <f t="shared" si="33"/>
        <v>1000000</v>
      </c>
      <c r="Q204" s="3">
        <f t="shared" si="30"/>
        <v>0</v>
      </c>
      <c r="R204" s="1"/>
      <c r="S204" s="1"/>
      <c r="T204" s="3">
        <f t="shared" si="32"/>
        <v>1000000</v>
      </c>
    </row>
    <row r="205" spans="1:20" ht="24" customHeight="1" x14ac:dyDescent="0.25">
      <c r="A205" s="8">
        <v>4</v>
      </c>
      <c r="B205" s="9" t="s">
        <v>150</v>
      </c>
      <c r="C205" s="1">
        <f t="shared" si="28"/>
        <v>28000000</v>
      </c>
      <c r="D205" s="1">
        <v>28000000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">
        <f t="shared" si="33"/>
        <v>28000000</v>
      </c>
      <c r="Q205" s="3">
        <f t="shared" si="30"/>
        <v>0</v>
      </c>
      <c r="R205" s="1"/>
      <c r="S205" s="1"/>
      <c r="T205" s="3">
        <f t="shared" si="32"/>
        <v>28000000</v>
      </c>
    </row>
    <row r="206" spans="1:20" ht="39" customHeight="1" x14ac:dyDescent="0.25">
      <c r="A206" s="8">
        <v>5</v>
      </c>
      <c r="B206" s="9" t="s">
        <v>151</v>
      </c>
      <c r="C206" s="1">
        <f t="shared" si="28"/>
        <v>4000000</v>
      </c>
      <c r="D206" s="1"/>
      <c r="E206" s="1"/>
      <c r="F206" s="1"/>
      <c r="G206" s="1">
        <v>4000000</v>
      </c>
      <c r="H206" s="1"/>
      <c r="I206" s="1"/>
      <c r="J206" s="1"/>
      <c r="K206" s="1"/>
      <c r="L206" s="1"/>
      <c r="M206" s="1"/>
      <c r="N206" s="1"/>
      <c r="O206" s="1"/>
      <c r="P206" s="3">
        <f t="shared" si="33"/>
        <v>4000000</v>
      </c>
      <c r="Q206" s="3">
        <f t="shared" si="30"/>
        <v>0</v>
      </c>
      <c r="R206" s="1"/>
      <c r="S206" s="1"/>
      <c r="T206" s="3">
        <f t="shared" si="32"/>
        <v>4000000</v>
      </c>
    </row>
    <row r="207" spans="1:20" ht="39.75" customHeight="1" x14ac:dyDescent="0.25">
      <c r="A207" s="8">
        <v>6</v>
      </c>
      <c r="B207" s="9" t="s">
        <v>152</v>
      </c>
      <c r="C207" s="1">
        <f t="shared" si="28"/>
        <v>15000000</v>
      </c>
      <c r="D207" s="1"/>
      <c r="E207" s="1">
        <v>15000000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">
        <f t="shared" si="33"/>
        <v>15000000</v>
      </c>
      <c r="Q207" s="3">
        <f t="shared" si="30"/>
        <v>0</v>
      </c>
      <c r="R207" s="1"/>
      <c r="S207" s="1"/>
      <c r="T207" s="3">
        <f t="shared" si="32"/>
        <v>15000000</v>
      </c>
    </row>
    <row r="208" spans="1:20" ht="44.25" customHeight="1" x14ac:dyDescent="0.25">
      <c r="A208" s="8">
        <v>7</v>
      </c>
      <c r="B208" s="9" t="s">
        <v>153</v>
      </c>
      <c r="C208" s="1">
        <f t="shared" si="28"/>
        <v>20000000</v>
      </c>
      <c r="D208" s="1">
        <v>10000000</v>
      </c>
      <c r="E208" s="1">
        <v>10000000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">
        <f t="shared" si="33"/>
        <v>20000000</v>
      </c>
      <c r="Q208" s="3">
        <f t="shared" si="30"/>
        <v>0</v>
      </c>
      <c r="R208" s="1"/>
      <c r="S208" s="1"/>
      <c r="T208" s="3">
        <f t="shared" si="32"/>
        <v>20000000</v>
      </c>
    </row>
    <row r="209" spans="1:20" ht="60.75" customHeight="1" x14ac:dyDescent="0.25">
      <c r="A209" s="8">
        <v>8</v>
      </c>
      <c r="B209" s="9" t="s">
        <v>204</v>
      </c>
      <c r="C209" s="1">
        <f t="shared" si="28"/>
        <v>120000000</v>
      </c>
      <c r="D209" s="1"/>
      <c r="E209" s="1">
        <v>30000000</v>
      </c>
      <c r="F209" s="1">
        <v>30000000</v>
      </c>
      <c r="G209" s="1">
        <v>30000000</v>
      </c>
      <c r="H209" s="1">
        <v>30000000</v>
      </c>
      <c r="I209" s="1"/>
      <c r="J209" s="1"/>
      <c r="K209" s="1"/>
      <c r="L209" s="1"/>
      <c r="M209" s="1"/>
      <c r="N209" s="1"/>
      <c r="O209" s="1">
        <v>120000000</v>
      </c>
      <c r="P209" s="3">
        <f t="shared" si="33"/>
        <v>0</v>
      </c>
      <c r="Q209" s="3">
        <f t="shared" si="30"/>
        <v>0</v>
      </c>
      <c r="R209" s="1"/>
      <c r="S209" s="1"/>
      <c r="T209" s="3">
        <f t="shared" si="32"/>
        <v>120000000</v>
      </c>
    </row>
    <row r="210" spans="1:20" ht="25.5" customHeight="1" x14ac:dyDescent="0.25">
      <c r="A210" s="8">
        <v>9</v>
      </c>
      <c r="B210" s="9" t="s">
        <v>154</v>
      </c>
      <c r="C210" s="1">
        <f t="shared" si="28"/>
        <v>40000000</v>
      </c>
      <c r="D210" s="1"/>
      <c r="E210" s="1">
        <v>40000000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3">
        <f t="shared" si="33"/>
        <v>40000000</v>
      </c>
      <c r="Q210" s="3">
        <f t="shared" si="30"/>
        <v>0</v>
      </c>
      <c r="R210" s="1"/>
      <c r="S210" s="1"/>
      <c r="T210" s="3">
        <f t="shared" si="32"/>
        <v>40000000</v>
      </c>
    </row>
    <row r="211" spans="1:20" ht="39.75" customHeight="1" x14ac:dyDescent="0.25">
      <c r="A211" s="8">
        <v>10</v>
      </c>
      <c r="B211" s="9" t="s">
        <v>155</v>
      </c>
      <c r="C211" s="1">
        <f t="shared" si="28"/>
        <v>1000000</v>
      </c>
      <c r="D211" s="1"/>
      <c r="E211" s="1"/>
      <c r="F211" s="1"/>
      <c r="G211" s="1">
        <v>1000000</v>
      </c>
      <c r="H211" s="1"/>
      <c r="I211" s="1"/>
      <c r="J211" s="1"/>
      <c r="K211" s="1"/>
      <c r="L211" s="1"/>
      <c r="M211" s="1"/>
      <c r="N211" s="1"/>
      <c r="O211" s="1">
        <v>1000000</v>
      </c>
      <c r="P211" s="3">
        <f t="shared" si="33"/>
        <v>0</v>
      </c>
      <c r="Q211" s="3">
        <f t="shared" si="30"/>
        <v>0</v>
      </c>
      <c r="R211" s="1"/>
      <c r="S211" s="1"/>
      <c r="T211" s="3">
        <f t="shared" si="32"/>
        <v>1000000</v>
      </c>
    </row>
    <row r="212" spans="1:20" ht="39" customHeight="1" x14ac:dyDescent="0.25">
      <c r="A212" s="8">
        <v>11</v>
      </c>
      <c r="B212" s="9" t="s">
        <v>156</v>
      </c>
      <c r="C212" s="1">
        <f t="shared" si="28"/>
        <v>500000</v>
      </c>
      <c r="D212" s="1"/>
      <c r="E212" s="1"/>
      <c r="F212" s="1">
        <v>500000</v>
      </c>
      <c r="G212" s="1"/>
      <c r="H212" s="1"/>
      <c r="I212" s="1"/>
      <c r="J212" s="1"/>
      <c r="K212" s="1"/>
      <c r="L212" s="1"/>
      <c r="M212" s="1"/>
      <c r="N212" s="1"/>
      <c r="O212" s="1"/>
      <c r="P212" s="3">
        <f t="shared" si="33"/>
        <v>500000</v>
      </c>
      <c r="Q212" s="3">
        <f t="shared" si="30"/>
        <v>0</v>
      </c>
      <c r="R212" s="1"/>
      <c r="S212" s="1"/>
      <c r="T212" s="3">
        <f t="shared" si="32"/>
        <v>500000</v>
      </c>
    </row>
    <row r="213" spans="1:20" ht="30.75" customHeight="1" x14ac:dyDescent="0.25">
      <c r="A213" s="4" t="s">
        <v>41</v>
      </c>
      <c r="B213" s="7" t="s">
        <v>42</v>
      </c>
      <c r="C213" s="3">
        <f>C214+C215+C216+C217+C218</f>
        <v>122438400</v>
      </c>
      <c r="D213" s="3">
        <f t="shared" ref="D213:T213" si="34">D214+D215+D216+D217+D218</f>
        <v>47438400</v>
      </c>
      <c r="E213" s="3">
        <f t="shared" si="34"/>
        <v>35000000</v>
      </c>
      <c r="F213" s="3">
        <f t="shared" si="34"/>
        <v>10000000</v>
      </c>
      <c r="G213" s="3">
        <f t="shared" si="34"/>
        <v>10000000</v>
      </c>
      <c r="H213" s="3">
        <f t="shared" si="34"/>
        <v>20000000</v>
      </c>
      <c r="I213" s="3">
        <f t="shared" si="34"/>
        <v>20000000</v>
      </c>
      <c r="J213" s="3">
        <f t="shared" si="34"/>
        <v>16438400</v>
      </c>
      <c r="K213" s="3">
        <f t="shared" si="34"/>
        <v>0</v>
      </c>
      <c r="L213" s="3">
        <f t="shared" si="34"/>
        <v>0</v>
      </c>
      <c r="M213" s="3">
        <f t="shared" si="34"/>
        <v>0</v>
      </c>
      <c r="N213" s="3">
        <f t="shared" si="34"/>
        <v>0</v>
      </c>
      <c r="O213" s="3">
        <f t="shared" si="34"/>
        <v>96000000</v>
      </c>
      <c r="P213" s="3">
        <f t="shared" si="34"/>
        <v>26438400</v>
      </c>
      <c r="Q213" s="3">
        <f t="shared" si="34"/>
        <v>36438400</v>
      </c>
      <c r="R213" s="3">
        <f t="shared" si="34"/>
        <v>0</v>
      </c>
      <c r="S213" s="3">
        <f t="shared" si="34"/>
        <v>0</v>
      </c>
      <c r="T213" s="3">
        <f t="shared" si="34"/>
        <v>86000000</v>
      </c>
    </row>
    <row r="214" spans="1:20" ht="53.25" customHeight="1" x14ac:dyDescent="0.25">
      <c r="A214" s="6">
        <v>1</v>
      </c>
      <c r="B214" s="9" t="s">
        <v>58</v>
      </c>
      <c r="C214" s="1">
        <f t="shared" si="28"/>
        <v>16438400</v>
      </c>
      <c r="D214" s="1">
        <v>16438400</v>
      </c>
      <c r="E214" s="1"/>
      <c r="F214" s="1"/>
      <c r="G214" s="1"/>
      <c r="H214" s="1"/>
      <c r="I214" s="1"/>
      <c r="J214" s="1">
        <v>16438400</v>
      </c>
      <c r="K214" s="1"/>
      <c r="L214" s="1"/>
      <c r="M214" s="1"/>
      <c r="N214" s="1"/>
      <c r="O214" s="1"/>
      <c r="P214" s="3">
        <f t="shared" si="33"/>
        <v>16438400</v>
      </c>
      <c r="Q214" s="3">
        <f t="shared" si="30"/>
        <v>16438400</v>
      </c>
      <c r="R214" s="1"/>
      <c r="S214" s="1"/>
      <c r="T214" s="3">
        <f t="shared" si="32"/>
        <v>0</v>
      </c>
    </row>
    <row r="215" spans="1:20" ht="76.5" customHeight="1" x14ac:dyDescent="0.25">
      <c r="A215" s="6">
        <v>2</v>
      </c>
      <c r="B215" s="9" t="s">
        <v>168</v>
      </c>
      <c r="C215" s="1">
        <f t="shared" si="28"/>
        <v>1000000</v>
      </c>
      <c r="D215" s="1">
        <v>1000000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>
        <v>1000000</v>
      </c>
      <c r="P215" s="3">
        <f t="shared" si="33"/>
        <v>0</v>
      </c>
      <c r="Q215" s="3">
        <f t="shared" si="30"/>
        <v>0</v>
      </c>
      <c r="R215" s="1"/>
      <c r="S215" s="1"/>
      <c r="T215" s="3">
        <f t="shared" si="32"/>
        <v>1000000</v>
      </c>
    </row>
    <row r="216" spans="1:20" ht="42" customHeight="1" x14ac:dyDescent="0.25">
      <c r="A216" s="6">
        <v>3</v>
      </c>
      <c r="B216" s="9" t="s">
        <v>157</v>
      </c>
      <c r="C216" s="1">
        <f t="shared" si="28"/>
        <v>10000000</v>
      </c>
      <c r="D216" s="1"/>
      <c r="E216" s="1">
        <v>10000000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3">
        <f t="shared" si="33"/>
        <v>10000000</v>
      </c>
      <c r="Q216" s="3">
        <f t="shared" si="30"/>
        <v>0</v>
      </c>
      <c r="R216" s="1"/>
      <c r="S216" s="1"/>
      <c r="T216" s="3">
        <f t="shared" si="32"/>
        <v>10000000</v>
      </c>
    </row>
    <row r="217" spans="1:20" ht="45" customHeight="1" x14ac:dyDescent="0.25">
      <c r="A217" s="6">
        <v>4</v>
      </c>
      <c r="B217" s="9" t="s">
        <v>169</v>
      </c>
      <c r="C217" s="1">
        <f t="shared" si="28"/>
        <v>45000000</v>
      </c>
      <c r="D217" s="1">
        <v>20000000</v>
      </c>
      <c r="E217" s="1">
        <v>15000000</v>
      </c>
      <c r="F217" s="1"/>
      <c r="G217" s="1"/>
      <c r="H217" s="1">
        <v>10000000</v>
      </c>
      <c r="I217" s="1">
        <v>20000000</v>
      </c>
      <c r="J217" s="1"/>
      <c r="K217" s="1"/>
      <c r="L217" s="1"/>
      <c r="M217" s="1"/>
      <c r="N217" s="1"/>
      <c r="O217" s="1">
        <v>45000000</v>
      </c>
      <c r="P217" s="3">
        <f t="shared" si="33"/>
        <v>0</v>
      </c>
      <c r="Q217" s="3">
        <f t="shared" si="30"/>
        <v>20000000</v>
      </c>
      <c r="R217" s="1"/>
      <c r="S217" s="1"/>
      <c r="T217" s="3">
        <f t="shared" si="32"/>
        <v>25000000</v>
      </c>
    </row>
    <row r="218" spans="1:20" ht="62.25" customHeight="1" x14ac:dyDescent="0.25">
      <c r="A218" s="6">
        <v>5</v>
      </c>
      <c r="B218" s="19" t="s">
        <v>260</v>
      </c>
      <c r="C218" s="1">
        <f t="shared" si="28"/>
        <v>50000000</v>
      </c>
      <c r="D218" s="1">
        <v>10000000</v>
      </c>
      <c r="E218" s="1">
        <v>10000000</v>
      </c>
      <c r="F218" s="1">
        <v>10000000</v>
      </c>
      <c r="G218" s="1">
        <v>10000000</v>
      </c>
      <c r="H218" s="1">
        <v>10000000</v>
      </c>
      <c r="I218" s="1"/>
      <c r="J218" s="1"/>
      <c r="K218" s="1"/>
      <c r="L218" s="1"/>
      <c r="M218" s="1"/>
      <c r="N218" s="1"/>
      <c r="O218" s="1">
        <v>50000000</v>
      </c>
      <c r="P218" s="3">
        <f t="shared" si="33"/>
        <v>0</v>
      </c>
      <c r="Q218" s="3">
        <f t="shared" si="30"/>
        <v>0</v>
      </c>
      <c r="R218" s="1"/>
      <c r="S218" s="1"/>
      <c r="T218" s="3">
        <f t="shared" si="32"/>
        <v>50000000</v>
      </c>
    </row>
    <row r="219" spans="1:20" s="5" customFormat="1" ht="39.75" customHeight="1" x14ac:dyDescent="0.25">
      <c r="A219" s="4" t="s">
        <v>43</v>
      </c>
      <c r="B219" s="7" t="s">
        <v>44</v>
      </c>
      <c r="C219" s="3">
        <f>C220+C221+C222</f>
        <v>28860000</v>
      </c>
      <c r="D219" s="3">
        <f t="shared" ref="D219:T219" si="35">D220+D221+D222</f>
        <v>4860000</v>
      </c>
      <c r="E219" s="3">
        <f t="shared" si="35"/>
        <v>6000000</v>
      </c>
      <c r="F219" s="3">
        <f t="shared" si="35"/>
        <v>6000000</v>
      </c>
      <c r="G219" s="3">
        <f t="shared" si="35"/>
        <v>6000000</v>
      </c>
      <c r="H219" s="3">
        <f t="shared" si="35"/>
        <v>6000000</v>
      </c>
      <c r="I219" s="3">
        <f t="shared" si="35"/>
        <v>3860000</v>
      </c>
      <c r="J219" s="3">
        <f t="shared" si="35"/>
        <v>0</v>
      </c>
      <c r="K219" s="3">
        <f t="shared" si="35"/>
        <v>0</v>
      </c>
      <c r="L219" s="3">
        <f t="shared" si="35"/>
        <v>0</v>
      </c>
      <c r="M219" s="3">
        <f t="shared" si="35"/>
        <v>0</v>
      </c>
      <c r="N219" s="3">
        <f t="shared" si="35"/>
        <v>0</v>
      </c>
      <c r="O219" s="3">
        <f t="shared" si="35"/>
        <v>28860000</v>
      </c>
      <c r="P219" s="3">
        <f t="shared" si="35"/>
        <v>0</v>
      </c>
      <c r="Q219" s="3">
        <f t="shared" si="35"/>
        <v>3860000</v>
      </c>
      <c r="R219" s="3">
        <f t="shared" si="35"/>
        <v>0</v>
      </c>
      <c r="S219" s="3">
        <f t="shared" si="35"/>
        <v>0</v>
      </c>
      <c r="T219" s="3">
        <f t="shared" si="35"/>
        <v>25000000</v>
      </c>
    </row>
    <row r="220" spans="1:20" ht="42.75" customHeight="1" x14ac:dyDescent="0.25">
      <c r="A220" s="6">
        <v>1</v>
      </c>
      <c r="B220" s="9" t="s">
        <v>158</v>
      </c>
      <c r="C220" s="1">
        <f t="shared" si="28"/>
        <v>5000000</v>
      </c>
      <c r="D220" s="1">
        <v>1000000</v>
      </c>
      <c r="E220" s="1">
        <v>1000000</v>
      </c>
      <c r="F220" s="1">
        <v>1000000</v>
      </c>
      <c r="G220" s="1">
        <v>1000000</v>
      </c>
      <c r="H220" s="1">
        <v>1000000</v>
      </c>
      <c r="I220" s="1"/>
      <c r="J220" s="1"/>
      <c r="K220" s="1"/>
      <c r="L220" s="1"/>
      <c r="M220" s="1"/>
      <c r="N220" s="1"/>
      <c r="O220" s="1">
        <v>5000000</v>
      </c>
      <c r="P220" s="3">
        <f t="shared" si="33"/>
        <v>0</v>
      </c>
      <c r="Q220" s="3">
        <f t="shared" si="30"/>
        <v>0</v>
      </c>
      <c r="R220" s="1"/>
      <c r="S220" s="1"/>
      <c r="T220" s="3">
        <f t="shared" si="32"/>
        <v>5000000</v>
      </c>
    </row>
    <row r="221" spans="1:20" ht="55.5" customHeight="1" x14ac:dyDescent="0.25">
      <c r="A221" s="6">
        <v>2</v>
      </c>
      <c r="B221" s="19" t="s">
        <v>159</v>
      </c>
      <c r="C221" s="1">
        <f>D221+E221+F221+G221+H221</f>
        <v>3860000</v>
      </c>
      <c r="D221" s="1">
        <v>3860000</v>
      </c>
      <c r="E221" s="1"/>
      <c r="F221" s="1"/>
      <c r="G221" s="1"/>
      <c r="H221" s="1"/>
      <c r="I221" s="1">
        <v>3860000</v>
      </c>
      <c r="J221" s="1"/>
      <c r="K221" s="1"/>
      <c r="L221" s="1"/>
      <c r="M221" s="1"/>
      <c r="N221" s="1"/>
      <c r="O221" s="1">
        <v>3860000</v>
      </c>
      <c r="P221" s="3">
        <v>0</v>
      </c>
      <c r="Q221" s="3">
        <f t="shared" si="30"/>
        <v>3860000</v>
      </c>
      <c r="R221" s="1"/>
      <c r="S221" s="1"/>
      <c r="T221" s="3">
        <f t="shared" si="32"/>
        <v>0</v>
      </c>
    </row>
    <row r="222" spans="1:20" ht="31.5" customHeight="1" x14ac:dyDescent="0.25">
      <c r="A222" s="6">
        <v>3</v>
      </c>
      <c r="B222" s="19" t="s">
        <v>201</v>
      </c>
      <c r="C222" s="1">
        <f>D222+E222+F222+G222+H222</f>
        <v>20000000</v>
      </c>
      <c r="D222" s="1"/>
      <c r="E222" s="1">
        <v>5000000</v>
      </c>
      <c r="F222" s="1">
        <v>5000000</v>
      </c>
      <c r="G222" s="1">
        <v>5000000</v>
      </c>
      <c r="H222" s="1">
        <v>5000000</v>
      </c>
      <c r="I222" s="1"/>
      <c r="J222" s="1"/>
      <c r="K222" s="1"/>
      <c r="L222" s="1"/>
      <c r="M222" s="1"/>
      <c r="N222" s="1"/>
      <c r="O222" s="1">
        <v>20000000</v>
      </c>
      <c r="P222" s="3">
        <f t="shared" si="33"/>
        <v>0</v>
      </c>
      <c r="Q222" s="3">
        <f t="shared" si="30"/>
        <v>0</v>
      </c>
      <c r="R222" s="1"/>
      <c r="S222" s="1"/>
      <c r="T222" s="3">
        <f t="shared" si="32"/>
        <v>20000000</v>
      </c>
    </row>
    <row r="223" spans="1:20" ht="42" customHeight="1" x14ac:dyDescent="0.25">
      <c r="A223" s="13" t="s">
        <v>66</v>
      </c>
      <c r="B223" s="7" t="s">
        <v>45</v>
      </c>
      <c r="C223" s="3">
        <f>C224+C225+C226</f>
        <v>68325000</v>
      </c>
      <c r="D223" s="3">
        <f t="shared" ref="D223:T223" si="36">D224+D225+D226</f>
        <v>13925000</v>
      </c>
      <c r="E223" s="3">
        <f t="shared" si="36"/>
        <v>13600000</v>
      </c>
      <c r="F223" s="3">
        <f t="shared" si="36"/>
        <v>13600000</v>
      </c>
      <c r="G223" s="3">
        <f t="shared" si="36"/>
        <v>13600000</v>
      </c>
      <c r="H223" s="3">
        <f t="shared" si="36"/>
        <v>13600000</v>
      </c>
      <c r="I223" s="3">
        <f t="shared" si="36"/>
        <v>13337000</v>
      </c>
      <c r="J223" s="3">
        <f t="shared" si="36"/>
        <v>0</v>
      </c>
      <c r="K223" s="3">
        <f t="shared" si="36"/>
        <v>300000</v>
      </c>
      <c r="L223" s="3">
        <f t="shared" si="36"/>
        <v>288000</v>
      </c>
      <c r="M223" s="3">
        <f t="shared" si="36"/>
        <v>0</v>
      </c>
      <c r="N223" s="3">
        <f t="shared" si="36"/>
        <v>0</v>
      </c>
      <c r="O223" s="3">
        <f t="shared" si="36"/>
        <v>68325000</v>
      </c>
      <c r="P223" s="3">
        <f t="shared" si="36"/>
        <v>0</v>
      </c>
      <c r="Q223" s="3">
        <f t="shared" si="36"/>
        <v>13925000</v>
      </c>
      <c r="R223" s="3">
        <f t="shared" si="36"/>
        <v>0</v>
      </c>
      <c r="S223" s="3">
        <f t="shared" si="36"/>
        <v>0</v>
      </c>
      <c r="T223" s="3">
        <f t="shared" si="36"/>
        <v>54400000</v>
      </c>
    </row>
    <row r="224" spans="1:20" ht="27" customHeight="1" x14ac:dyDescent="0.25">
      <c r="A224" s="6">
        <v>1</v>
      </c>
      <c r="B224" s="19" t="s">
        <v>261</v>
      </c>
      <c r="C224" s="1">
        <f t="shared" si="28"/>
        <v>50000000</v>
      </c>
      <c r="D224" s="1">
        <v>10000000</v>
      </c>
      <c r="E224" s="1">
        <v>10000000</v>
      </c>
      <c r="F224" s="1">
        <v>10000000</v>
      </c>
      <c r="G224" s="1">
        <v>10000000</v>
      </c>
      <c r="H224" s="1">
        <v>10000000</v>
      </c>
      <c r="I224" s="1">
        <v>10000000</v>
      </c>
      <c r="J224" s="1"/>
      <c r="K224" s="1"/>
      <c r="L224" s="1"/>
      <c r="M224" s="1"/>
      <c r="N224" s="1"/>
      <c r="O224" s="1">
        <v>50000000</v>
      </c>
      <c r="P224" s="3">
        <f t="shared" si="33"/>
        <v>0</v>
      </c>
      <c r="Q224" s="3">
        <f t="shared" si="30"/>
        <v>10000000</v>
      </c>
      <c r="R224" s="1"/>
      <c r="S224" s="1"/>
      <c r="T224" s="3">
        <f t="shared" si="32"/>
        <v>40000000</v>
      </c>
    </row>
    <row r="225" spans="1:20" ht="27" customHeight="1" x14ac:dyDescent="0.25">
      <c r="A225" s="6">
        <v>2</v>
      </c>
      <c r="B225" s="19" t="s">
        <v>68</v>
      </c>
      <c r="C225" s="1">
        <f t="shared" si="28"/>
        <v>15000000</v>
      </c>
      <c r="D225" s="1">
        <v>3000000</v>
      </c>
      <c r="E225" s="1">
        <v>3000000</v>
      </c>
      <c r="F225" s="1">
        <v>3000000</v>
      </c>
      <c r="G225" s="1">
        <v>3000000</v>
      </c>
      <c r="H225" s="1">
        <v>3000000</v>
      </c>
      <c r="I225" s="1">
        <v>3000000</v>
      </c>
      <c r="J225" s="1"/>
      <c r="K225" s="1"/>
      <c r="L225" s="1"/>
      <c r="M225" s="1"/>
      <c r="N225" s="1"/>
      <c r="O225" s="1">
        <v>15000000</v>
      </c>
      <c r="P225" s="3">
        <f t="shared" si="33"/>
        <v>0</v>
      </c>
      <c r="Q225" s="3">
        <f t="shared" si="30"/>
        <v>3000000</v>
      </c>
      <c r="R225" s="1"/>
      <c r="S225" s="1"/>
      <c r="T225" s="3">
        <f t="shared" si="32"/>
        <v>12000000</v>
      </c>
    </row>
    <row r="226" spans="1:20" ht="27" customHeight="1" x14ac:dyDescent="0.25">
      <c r="A226" s="6">
        <v>3</v>
      </c>
      <c r="B226" s="9" t="s">
        <v>262</v>
      </c>
      <c r="C226" s="1">
        <f t="shared" si="28"/>
        <v>3325000</v>
      </c>
      <c r="D226" s="1">
        <v>925000</v>
      </c>
      <c r="E226" s="1">
        <v>600000</v>
      </c>
      <c r="F226" s="1">
        <v>600000</v>
      </c>
      <c r="G226" s="1">
        <v>600000</v>
      </c>
      <c r="H226" s="1">
        <v>600000</v>
      </c>
      <c r="I226" s="1">
        <v>337000</v>
      </c>
      <c r="J226" s="1"/>
      <c r="K226" s="1">
        <v>300000</v>
      </c>
      <c r="L226" s="1">
        <v>288000</v>
      </c>
      <c r="M226" s="1"/>
      <c r="N226" s="1"/>
      <c r="O226" s="1">
        <v>3325000</v>
      </c>
      <c r="P226" s="3">
        <f t="shared" si="33"/>
        <v>0</v>
      </c>
      <c r="Q226" s="3">
        <f t="shared" si="30"/>
        <v>925000</v>
      </c>
      <c r="R226" s="1"/>
      <c r="S226" s="1"/>
      <c r="T226" s="3">
        <f t="shared" si="32"/>
        <v>2400000</v>
      </c>
    </row>
    <row r="227" spans="1:20" ht="27" customHeight="1" x14ac:dyDescent="0.25">
      <c r="A227" s="4" t="s">
        <v>46</v>
      </c>
      <c r="B227" s="7" t="s">
        <v>47</v>
      </c>
      <c r="C227" s="3">
        <f>C228</f>
        <v>20000000</v>
      </c>
      <c r="D227" s="3">
        <f t="shared" ref="D227:T227" si="37">D228</f>
        <v>4000000</v>
      </c>
      <c r="E227" s="3">
        <f t="shared" si="37"/>
        <v>4000000</v>
      </c>
      <c r="F227" s="3">
        <f t="shared" si="37"/>
        <v>4000000</v>
      </c>
      <c r="G227" s="3">
        <f t="shared" si="37"/>
        <v>4000000</v>
      </c>
      <c r="H227" s="3">
        <f t="shared" si="37"/>
        <v>4000000</v>
      </c>
      <c r="I227" s="3">
        <f t="shared" si="37"/>
        <v>4000000</v>
      </c>
      <c r="J227" s="3">
        <f t="shared" si="37"/>
        <v>0</v>
      </c>
      <c r="K227" s="3">
        <f t="shared" si="37"/>
        <v>0</v>
      </c>
      <c r="L227" s="3">
        <f t="shared" si="37"/>
        <v>0</v>
      </c>
      <c r="M227" s="3">
        <f t="shared" si="37"/>
        <v>0</v>
      </c>
      <c r="N227" s="3">
        <f t="shared" si="37"/>
        <v>0</v>
      </c>
      <c r="O227" s="3">
        <f t="shared" si="37"/>
        <v>20000000</v>
      </c>
      <c r="P227" s="3">
        <f t="shared" si="37"/>
        <v>0</v>
      </c>
      <c r="Q227" s="3">
        <f t="shared" si="37"/>
        <v>4000000</v>
      </c>
      <c r="R227" s="3">
        <f t="shared" si="37"/>
        <v>0</v>
      </c>
      <c r="S227" s="3">
        <f t="shared" si="37"/>
        <v>0</v>
      </c>
      <c r="T227" s="3">
        <f t="shared" si="37"/>
        <v>16000000</v>
      </c>
    </row>
    <row r="228" spans="1:20" ht="26.25" customHeight="1" x14ac:dyDescent="0.25">
      <c r="A228" s="8">
        <v>1</v>
      </c>
      <c r="B228" s="9" t="s">
        <v>59</v>
      </c>
      <c r="C228" s="1">
        <f t="shared" si="28"/>
        <v>20000000</v>
      </c>
      <c r="D228" s="1">
        <v>4000000</v>
      </c>
      <c r="E228" s="1">
        <v>4000000</v>
      </c>
      <c r="F228" s="1">
        <v>4000000</v>
      </c>
      <c r="G228" s="1">
        <v>4000000</v>
      </c>
      <c r="H228" s="1">
        <v>4000000</v>
      </c>
      <c r="I228" s="1">
        <v>4000000</v>
      </c>
      <c r="J228" s="1"/>
      <c r="K228" s="1"/>
      <c r="L228" s="1"/>
      <c r="M228" s="1"/>
      <c r="N228" s="1"/>
      <c r="O228" s="1">
        <v>20000000</v>
      </c>
      <c r="P228" s="3">
        <f t="shared" si="33"/>
        <v>0</v>
      </c>
      <c r="Q228" s="3">
        <f t="shared" si="30"/>
        <v>4000000</v>
      </c>
      <c r="R228" s="1"/>
      <c r="S228" s="1"/>
      <c r="T228" s="3">
        <f t="shared" si="32"/>
        <v>16000000</v>
      </c>
    </row>
    <row r="229" spans="1:20" ht="53.25" customHeight="1" x14ac:dyDescent="0.25">
      <c r="A229" s="4" t="s">
        <v>48</v>
      </c>
      <c r="B229" s="7" t="s">
        <v>49</v>
      </c>
      <c r="C229" s="3">
        <f>C230+C231</f>
        <v>11241730</v>
      </c>
      <c r="D229" s="3">
        <f t="shared" ref="D229:T229" si="38">D230+D231</f>
        <v>3741730</v>
      </c>
      <c r="E229" s="3">
        <f t="shared" si="38"/>
        <v>7500000</v>
      </c>
      <c r="F229" s="3">
        <f t="shared" si="38"/>
        <v>0</v>
      </c>
      <c r="G229" s="3">
        <f t="shared" si="38"/>
        <v>0</v>
      </c>
      <c r="H229" s="3">
        <f t="shared" si="38"/>
        <v>0</v>
      </c>
      <c r="I229" s="3">
        <f t="shared" si="38"/>
        <v>0</v>
      </c>
      <c r="J229" s="3">
        <f t="shared" si="38"/>
        <v>0</v>
      </c>
      <c r="K229" s="3">
        <f t="shared" si="38"/>
        <v>0</v>
      </c>
      <c r="L229" s="3">
        <f t="shared" si="38"/>
        <v>0</v>
      </c>
      <c r="M229" s="3">
        <f t="shared" si="38"/>
        <v>0</v>
      </c>
      <c r="N229" s="3">
        <f t="shared" si="38"/>
        <v>0</v>
      </c>
      <c r="O229" s="3">
        <f t="shared" si="38"/>
        <v>0</v>
      </c>
      <c r="P229" s="3">
        <f t="shared" si="38"/>
        <v>11241730</v>
      </c>
      <c r="Q229" s="3">
        <f t="shared" si="38"/>
        <v>0</v>
      </c>
      <c r="R229" s="3">
        <f t="shared" si="38"/>
        <v>0</v>
      </c>
      <c r="S229" s="3">
        <f t="shared" si="38"/>
        <v>0</v>
      </c>
      <c r="T229" s="3">
        <f t="shared" si="38"/>
        <v>11241730</v>
      </c>
    </row>
    <row r="230" spans="1:20" ht="78" customHeight="1" x14ac:dyDescent="0.25">
      <c r="A230" s="8">
        <v>1</v>
      </c>
      <c r="B230" s="19" t="s">
        <v>65</v>
      </c>
      <c r="C230" s="1">
        <f t="shared" si="28"/>
        <v>3741730</v>
      </c>
      <c r="D230" s="1">
        <v>3741730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3">
        <f t="shared" si="33"/>
        <v>3741730</v>
      </c>
      <c r="Q230" s="3">
        <f t="shared" si="30"/>
        <v>0</v>
      </c>
      <c r="R230" s="1"/>
      <c r="S230" s="1"/>
      <c r="T230" s="3">
        <f t="shared" si="32"/>
        <v>3741730</v>
      </c>
    </row>
    <row r="231" spans="1:20" ht="21.75" customHeight="1" x14ac:dyDescent="0.25">
      <c r="A231" s="8">
        <v>2</v>
      </c>
      <c r="B231" s="9" t="s">
        <v>161</v>
      </c>
      <c r="C231" s="1">
        <f t="shared" si="28"/>
        <v>7500000</v>
      </c>
      <c r="D231" s="1"/>
      <c r="E231" s="1">
        <v>7500000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3">
        <f t="shared" si="33"/>
        <v>7500000</v>
      </c>
      <c r="Q231" s="3">
        <f t="shared" si="30"/>
        <v>0</v>
      </c>
      <c r="R231" s="1"/>
      <c r="S231" s="1"/>
      <c r="T231" s="3">
        <f t="shared" si="32"/>
        <v>7500000</v>
      </c>
    </row>
    <row r="232" spans="1:20" s="5" customFormat="1" ht="44.25" customHeight="1" x14ac:dyDescent="0.25">
      <c r="A232" s="4" t="s">
        <v>51</v>
      </c>
      <c r="B232" s="7" t="s">
        <v>50</v>
      </c>
      <c r="C232" s="3">
        <f>C233</f>
        <v>3000000</v>
      </c>
      <c r="D232" s="3">
        <f t="shared" ref="D232:T232" si="39">D233</f>
        <v>600000</v>
      </c>
      <c r="E232" s="3">
        <f t="shared" si="39"/>
        <v>600000</v>
      </c>
      <c r="F232" s="3">
        <f t="shared" si="39"/>
        <v>600000</v>
      </c>
      <c r="G232" s="3">
        <f t="shared" si="39"/>
        <v>600000</v>
      </c>
      <c r="H232" s="3">
        <f t="shared" si="39"/>
        <v>600000</v>
      </c>
      <c r="I232" s="3">
        <f t="shared" si="39"/>
        <v>0</v>
      </c>
      <c r="J232" s="3">
        <f t="shared" si="39"/>
        <v>0</v>
      </c>
      <c r="K232" s="3">
        <f t="shared" si="39"/>
        <v>0</v>
      </c>
      <c r="L232" s="3">
        <f t="shared" si="39"/>
        <v>600000</v>
      </c>
      <c r="M232" s="3">
        <f t="shared" si="39"/>
        <v>0</v>
      </c>
      <c r="N232" s="3">
        <f t="shared" si="39"/>
        <v>0</v>
      </c>
      <c r="O232" s="3">
        <f t="shared" si="39"/>
        <v>0</v>
      </c>
      <c r="P232" s="3">
        <f t="shared" si="39"/>
        <v>3000000</v>
      </c>
      <c r="Q232" s="3">
        <f t="shared" si="39"/>
        <v>600000</v>
      </c>
      <c r="R232" s="3">
        <f t="shared" si="39"/>
        <v>0</v>
      </c>
      <c r="S232" s="3">
        <f t="shared" si="39"/>
        <v>0</v>
      </c>
      <c r="T232" s="3">
        <f t="shared" si="39"/>
        <v>2400000</v>
      </c>
    </row>
    <row r="233" spans="1:20" ht="37.5" customHeight="1" x14ac:dyDescent="0.25">
      <c r="A233" s="6">
        <v>1</v>
      </c>
      <c r="B233" s="9" t="s">
        <v>270</v>
      </c>
      <c r="C233" s="1">
        <f t="shared" si="28"/>
        <v>3000000</v>
      </c>
      <c r="D233" s="1">
        <v>600000</v>
      </c>
      <c r="E233" s="1">
        <v>600000</v>
      </c>
      <c r="F233" s="1">
        <v>600000</v>
      </c>
      <c r="G233" s="1">
        <v>600000</v>
      </c>
      <c r="H233" s="1">
        <v>600000</v>
      </c>
      <c r="I233" s="1"/>
      <c r="J233" s="1"/>
      <c r="K233" s="1"/>
      <c r="L233" s="1">
        <v>600000</v>
      </c>
      <c r="M233" s="1"/>
      <c r="N233" s="1"/>
      <c r="O233" s="1"/>
      <c r="P233" s="3">
        <f t="shared" si="33"/>
        <v>3000000</v>
      </c>
      <c r="Q233" s="3">
        <f t="shared" si="30"/>
        <v>600000</v>
      </c>
      <c r="R233" s="1"/>
      <c r="S233" s="1"/>
      <c r="T233" s="3">
        <f t="shared" si="32"/>
        <v>2400000</v>
      </c>
    </row>
    <row r="234" spans="1:20" ht="30.75" customHeight="1" x14ac:dyDescent="0.25">
      <c r="A234" s="4" t="s">
        <v>52</v>
      </c>
      <c r="B234" s="7" t="s">
        <v>53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"/>
      <c r="Q234" s="3">
        <f t="shared" si="30"/>
        <v>0</v>
      </c>
      <c r="R234" s="1"/>
      <c r="S234" s="1"/>
      <c r="T234" s="3">
        <f t="shared" si="32"/>
        <v>0</v>
      </c>
    </row>
    <row r="235" spans="1:20" ht="25.5" customHeight="1" x14ac:dyDescent="0.25">
      <c r="A235" s="31" t="s">
        <v>55</v>
      </c>
      <c r="B235" s="31"/>
      <c r="C235" s="3">
        <f t="shared" ref="C235:T235" si="40">C234+C232+C229+C227+C223+C213+C201+C194+C192+C163+C123+C110+C105+C91+C31+C9+C6+C219</f>
        <v>14334658573.3825</v>
      </c>
      <c r="D235" s="3">
        <f t="shared" si="40"/>
        <v>3271343911</v>
      </c>
      <c r="E235" s="3">
        <f t="shared" si="40"/>
        <v>3356476760</v>
      </c>
      <c r="F235" s="3">
        <f t="shared" si="40"/>
        <v>2758168973</v>
      </c>
      <c r="G235" s="3">
        <f t="shared" si="40"/>
        <v>2489059271.6500001</v>
      </c>
      <c r="H235" s="3">
        <f t="shared" si="40"/>
        <v>2459609657.7325001</v>
      </c>
      <c r="I235" s="3">
        <f t="shared" si="40"/>
        <v>1886903200</v>
      </c>
      <c r="J235" s="3">
        <f t="shared" si="40"/>
        <v>317178400</v>
      </c>
      <c r="K235" s="3">
        <f t="shared" si="40"/>
        <v>76446941</v>
      </c>
      <c r="L235" s="3">
        <f t="shared" si="40"/>
        <v>419378000</v>
      </c>
      <c r="M235" s="3">
        <f t="shared" si="40"/>
        <v>0</v>
      </c>
      <c r="N235" s="3">
        <f t="shared" si="40"/>
        <v>0</v>
      </c>
      <c r="O235" s="3">
        <f t="shared" si="40"/>
        <v>9676901152.2999992</v>
      </c>
      <c r="P235" s="3">
        <f t="shared" si="40"/>
        <v>4657757421.0825005</v>
      </c>
      <c r="Q235" s="3">
        <f t="shared" si="40"/>
        <v>2699906541</v>
      </c>
      <c r="R235" s="3">
        <f t="shared" si="40"/>
        <v>0</v>
      </c>
      <c r="S235" s="3">
        <f t="shared" si="40"/>
        <v>0</v>
      </c>
      <c r="T235" s="3">
        <f t="shared" si="40"/>
        <v>11634752032.3825</v>
      </c>
    </row>
    <row r="236" spans="1:20" ht="27.75" customHeight="1" x14ac:dyDescent="0.25">
      <c r="A236" s="14"/>
      <c r="B236" s="27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1:20" ht="43.5" hidden="1" customHeight="1" x14ac:dyDescent="0.25">
      <c r="B237" s="32" t="s">
        <v>141</v>
      </c>
      <c r="C237" s="32"/>
      <c r="D237" s="32"/>
      <c r="E237" s="32"/>
      <c r="F237" s="32"/>
      <c r="G237" s="32"/>
      <c r="H237" s="32"/>
      <c r="I237" s="32"/>
      <c r="J237" s="32"/>
      <c r="K237" s="16"/>
      <c r="L237" s="17"/>
      <c r="M237" s="16"/>
      <c r="N237" s="16"/>
      <c r="O237" s="16"/>
      <c r="P237" s="16"/>
      <c r="Q237" s="17"/>
      <c r="R237" s="16"/>
    </row>
    <row r="238" spans="1:20" ht="24.75" hidden="1" customHeight="1" x14ac:dyDescent="0.25">
      <c r="B238" s="32" t="s">
        <v>57</v>
      </c>
      <c r="C238" s="32"/>
      <c r="D238" s="32"/>
      <c r="E238" s="32"/>
    </row>
    <row r="239" spans="1:20" hidden="1" x14ac:dyDescent="0.25"/>
    <row r="240" spans="1:20" hidden="1" x14ac:dyDescent="0.25"/>
    <row r="242" spans="2:7" ht="35.25" customHeight="1" x14ac:dyDescent="0.25">
      <c r="B242" s="29"/>
      <c r="C242" s="29"/>
      <c r="D242" s="30"/>
      <c r="E242" s="30"/>
      <c r="F242" s="30"/>
      <c r="G242" s="30"/>
    </row>
  </sheetData>
  <mergeCells count="15">
    <mergeCell ref="A1:T1"/>
    <mergeCell ref="A2:T2"/>
    <mergeCell ref="A3:T3"/>
    <mergeCell ref="A4:A5"/>
    <mergeCell ref="B4:B5"/>
    <mergeCell ref="C4:C5"/>
    <mergeCell ref="D4:H4"/>
    <mergeCell ref="I4:N4"/>
    <mergeCell ref="O4:P4"/>
    <mergeCell ref="Q4:T4"/>
    <mergeCell ref="B242:C242"/>
    <mergeCell ref="D242:G242"/>
    <mergeCell ref="A235:B235"/>
    <mergeCell ref="B237:J237"/>
    <mergeCell ref="B238:E238"/>
  </mergeCells>
  <pageMargins left="0.19685039370078741" right="0.15748031496062992" top="0.31496062992125984" bottom="0.19685039370078741" header="0.31496062992125984" footer="0.31496062992125984"/>
  <pageSetup paperSize="9" scale="37" pageOrder="overThenDown" orientation="landscape" r:id="rId1"/>
  <headerFooter scaleWithDoc="0" alignWithMargins="0">
    <firstFooter>&amp;C83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Fin_plan</vt:lpstr>
      <vt:lpstr>Fin_plan!Заголовки_для_печати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Пользователь Windows</cp:lastModifiedBy>
  <cp:lastPrinted>2019-03-03T08:42:13Z</cp:lastPrinted>
  <dcterms:created xsi:type="dcterms:W3CDTF">2016-11-12T09:25:07Z</dcterms:created>
  <dcterms:modified xsi:type="dcterms:W3CDTF">2019-03-03T08:42:21Z</dcterms:modified>
</cp:coreProperties>
</file>